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L 74 xa ngheo" sheetId="1" r:id="rId1"/>
  </sheets>
  <definedNames>
    <definedName name="_xlnm.Print_Area" localSheetId="0">'PL 74 xa ngheo'!$A$1:$U$96</definedName>
    <definedName name="_xlnm.Print_Titles" localSheetId="0">'PL 74 xa ngheo'!$4:$6</definedName>
  </definedNames>
  <calcPr fullCalcOnLoad="1"/>
</workbook>
</file>

<file path=xl/sharedStrings.xml><?xml version="1.0" encoding="utf-8"?>
<sst xmlns="http://schemas.openxmlformats.org/spreadsheetml/2006/main" count="141" uniqueCount="114">
  <si>
    <t>Địa phương</t>
  </si>
  <si>
    <t>Phước Hoà</t>
  </si>
  <si>
    <t>Đại Lộc</t>
  </si>
  <si>
    <t>Duy Xuyên</t>
  </si>
  <si>
    <t>Thăng Bình</t>
  </si>
  <si>
    <t>Núi Thành</t>
  </si>
  <si>
    <t>Đại Sơn</t>
  </si>
  <si>
    <t>Đại Tân</t>
  </si>
  <si>
    <t>Duy Vinh</t>
  </si>
  <si>
    <t>Duy Nghĩa</t>
  </si>
  <si>
    <t>Duy Hải</t>
  </si>
  <si>
    <t>Bình Đào</t>
  </si>
  <si>
    <t>Bình Nam</t>
  </si>
  <si>
    <t>Bình Hải</t>
  </si>
  <si>
    <t>Tam Tiến</t>
  </si>
  <si>
    <t>Tam Hải</t>
  </si>
  <si>
    <t>Tỷ lệ (%)</t>
  </si>
  <si>
    <t>A</t>
  </si>
  <si>
    <t>B</t>
  </si>
  <si>
    <t>Tà Lu</t>
  </si>
  <si>
    <t>Đông Giang</t>
  </si>
  <si>
    <t>Sông Kôn</t>
  </si>
  <si>
    <t>Zơ Ngây</t>
  </si>
  <si>
    <t>Ating</t>
  </si>
  <si>
    <t>Arooi</t>
  </si>
  <si>
    <t>Zà Hung</t>
  </si>
  <si>
    <t>Mà Cooil</t>
  </si>
  <si>
    <t>Kà Dăng</t>
  </si>
  <si>
    <t>Avương</t>
  </si>
  <si>
    <t>Tây Giang</t>
  </si>
  <si>
    <t>Bha Lêê</t>
  </si>
  <si>
    <t>Atiêng</t>
  </si>
  <si>
    <t>Axan</t>
  </si>
  <si>
    <t>Tr'Hy</t>
  </si>
  <si>
    <t>Dang</t>
  </si>
  <si>
    <t>Ch'Ơm</t>
  </si>
  <si>
    <t>Ga Ri</t>
  </si>
  <si>
    <t>Nam Giang</t>
  </si>
  <si>
    <t>Cà Dy</t>
  </si>
  <si>
    <t>TàBhing</t>
  </si>
  <si>
    <t>Chà Vàl</t>
  </si>
  <si>
    <t>Zuôih</t>
  </si>
  <si>
    <t>LaDê</t>
  </si>
  <si>
    <t>LaÊ</t>
  </si>
  <si>
    <t>Đắc Pree</t>
  </si>
  <si>
    <t>Đắc Pring</t>
  </si>
  <si>
    <t>Đắc Tôi</t>
  </si>
  <si>
    <t>Chơ chun</t>
  </si>
  <si>
    <t>Phước Đức</t>
  </si>
  <si>
    <t>Phước Sơn</t>
  </si>
  <si>
    <t>Phước Năng</t>
  </si>
  <si>
    <t>Phước Mỹ</t>
  </si>
  <si>
    <t>Phước Hiệp</t>
  </si>
  <si>
    <t>Phước Chánh</t>
  </si>
  <si>
    <t>Phước Công</t>
  </si>
  <si>
    <t>Phước Kim</t>
  </si>
  <si>
    <t>Phước Thành</t>
  </si>
  <si>
    <t>Phước Lộc</t>
  </si>
  <si>
    <t>Trà Linh</t>
  </si>
  <si>
    <t>Nam Trà My</t>
  </si>
  <si>
    <t>Trà Nam</t>
  </si>
  <si>
    <t>Trà Cang</t>
  </si>
  <si>
    <t>Trà Don</t>
  </si>
  <si>
    <t>Trà Vân</t>
  </si>
  <si>
    <t>Trà Vinh</t>
  </si>
  <si>
    <t>Trà Tập</t>
  </si>
  <si>
    <t>Trà Dơn</t>
  </si>
  <si>
    <t>Trà Leng</t>
  </si>
  <si>
    <t>Trà Ka</t>
  </si>
  <si>
    <t>Bắc Trà My</t>
  </si>
  <si>
    <t>Trà Giáp</t>
  </si>
  <si>
    <t>Trà Giác</t>
  </si>
  <si>
    <t>Trà Bui</t>
  </si>
  <si>
    <t>Trà Đốc</t>
  </si>
  <si>
    <t>Trà Tân</t>
  </si>
  <si>
    <t>Trà Nú</t>
  </si>
  <si>
    <t>Trà Sơn</t>
  </si>
  <si>
    <t>Phước Gia</t>
  </si>
  <si>
    <t>Hiệp Đức</t>
  </si>
  <si>
    <t>Bình Sơn</t>
  </si>
  <si>
    <t>Phước Trà</t>
  </si>
  <si>
    <t>Quế Lộc</t>
  </si>
  <si>
    <t>Nông Sơn</t>
  </si>
  <si>
    <t>Sơn Viên</t>
  </si>
  <si>
    <t>Quế Trung</t>
  </si>
  <si>
    <t>Quế Ninh</t>
  </si>
  <si>
    <t>Quế Phước</t>
  </si>
  <si>
    <t>Phước Ninh</t>
  </si>
  <si>
    <t>Quế Lâm</t>
  </si>
  <si>
    <t>I</t>
  </si>
  <si>
    <t>II</t>
  </si>
  <si>
    <t>Tà Pơơ</t>
  </si>
  <si>
    <t>Hộ dân</t>
  </si>
  <si>
    <t>Hộ nghèo</t>
  </si>
  <si>
    <t>III</t>
  </si>
  <si>
    <t>IV</t>
  </si>
  <si>
    <t>V</t>
  </si>
  <si>
    <t>VI</t>
  </si>
  <si>
    <t>VII</t>
  </si>
  <si>
    <t>VIII</t>
  </si>
  <si>
    <t>IX</t>
  </si>
  <si>
    <t>STT</t>
  </si>
  <si>
    <t>Số hộ</t>
  </si>
  <si>
    <t>Hộ cận nghèo</t>
  </si>
  <si>
    <t>Tổng cộng</t>
  </si>
  <si>
    <t>Xã thuộc Chương trình 135</t>
  </si>
  <si>
    <t>Xã thuộc Chương trình 257</t>
  </si>
  <si>
    <t>Mức giảm bình quân/năm</t>
  </si>
  <si>
    <t>Phụ lục số 3</t>
  </si>
  <si>
    <t>KẾT QUẢ GIẢM SỐ LƯỢNG VÀ TỶ LỆ HỘ NGHÈO, HỘ CẬN NGHÈO TRÊN ĐỊA BÀN 74 XÃ NGHÈO 
THUỘC CHƯƠNG TRÌNH 135 VÀ CHƯƠNG TRÌNH 257 TỈNH QUẢNG NAM NĂM 2018 SO VỚI NĂM 2015</t>
  </si>
  <si>
    <t>Đầu năm 2016 (điều tra cuối năm 2015)</t>
  </si>
  <si>
    <t>Cuối năm 2018</t>
  </si>
  <si>
    <t>So sánh năm 2018 so với đầu năm 2016</t>
  </si>
  <si>
    <t>(Kèm theo Báo cáo số           -BC/TU ngày         /4/2019 của Ban Thường vụ Tỉnh ủy)</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</si>
</sst>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
    <numFmt numFmtId="182" formatCode="#.##0."/>
    <numFmt numFmtId="183" formatCode="#.##0"/>
    <numFmt numFmtId="184" formatCode="#.##"/>
    <numFmt numFmtId="185" formatCode="#.#"/>
    <numFmt numFmtId="186" formatCode="#"/>
    <numFmt numFmtId="187" formatCode="#.###"/>
    <numFmt numFmtId="188" formatCode="#.####"/>
    <numFmt numFmtId="189" formatCode="#.##0.00"/>
    <numFmt numFmtId="190" formatCode="_(* #,##0_);_(* \(#,##0\);_(* &quot;-&quot;??_);_(@_)"/>
  </numFmts>
  <fonts count="56">
    <font>
      <sz val="10"/>
      <name val="Arial"/>
      <family val="0"/>
    </font>
    <font>
      <u val="single"/>
      <sz val="10"/>
      <color indexed="36"/>
      <name val="Arial"/>
      <family val="2"/>
    </font>
    <font>
      <u val="single"/>
      <sz val="10"/>
      <color indexed="12"/>
      <name val="Arial"/>
      <family val="2"/>
    </font>
    <font>
      <b/>
      <sz val="10"/>
      <name val="Arial"/>
      <family val="2"/>
    </font>
    <font>
      <sz val="8"/>
      <name val="Arial"/>
      <family val="2"/>
    </font>
    <font>
      <b/>
      <sz val="13"/>
      <name val="Times New Roman"/>
      <family val="1"/>
    </font>
    <font>
      <i/>
      <sz val="13"/>
      <name val="Times New Roman"/>
      <family val="1"/>
    </font>
    <font>
      <sz val="9"/>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color indexed="8"/>
      <name val="Times New Roman"/>
      <family val="1"/>
    </font>
    <font>
      <sz val="10"/>
      <color indexed="10"/>
      <name val="Arial"/>
      <family val="2"/>
    </font>
    <font>
      <b/>
      <sz val="10"/>
      <color indexed="8"/>
      <name val="Times New Roman"/>
      <family val="1"/>
    </font>
    <font>
      <sz val="10"/>
      <color indexed="8"/>
      <name val="Times New Roman"/>
      <family val="1"/>
    </font>
    <font>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9"/>
      <color theme="1"/>
      <name val="Times New Roman"/>
      <family val="1"/>
    </font>
    <font>
      <sz val="10"/>
      <color rgb="FFFF0000"/>
      <name val="Arial"/>
      <family val="2"/>
    </font>
    <font>
      <b/>
      <sz val="10"/>
      <color theme="1"/>
      <name val="Times New Roman"/>
      <family val="1"/>
    </font>
    <font>
      <sz val="9"/>
      <color theme="1"/>
      <name val="Times New Roman"/>
      <family val="1"/>
    </font>
    <font>
      <sz val="10"/>
      <color theme="1"/>
      <name val="Times New Roman"/>
      <family val="1"/>
    </font>
    <font>
      <sz val="9"/>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3">
    <xf numFmtId="0" fontId="0" fillId="0" borderId="0" xfId="0" applyAlignment="1">
      <alignment/>
    </xf>
    <xf numFmtId="0" fontId="0" fillId="0" borderId="0" xfId="0" applyFont="1" applyFill="1" applyAlignment="1">
      <alignment/>
    </xf>
    <xf numFmtId="0" fontId="0" fillId="0" borderId="0" xfId="0" applyFont="1" applyFill="1" applyAlignment="1">
      <alignment horizontal="center" vertical="center" wrapText="1"/>
    </xf>
    <xf numFmtId="0" fontId="3" fillId="0" borderId="0" xfId="0" applyFont="1" applyFill="1" applyAlignment="1">
      <alignment/>
    </xf>
    <xf numFmtId="0" fontId="3" fillId="0" borderId="0" xfId="0" applyFont="1" applyFill="1" applyAlignment="1">
      <alignment horizontal="right"/>
    </xf>
    <xf numFmtId="3" fontId="0" fillId="0" borderId="0" xfId="0" applyNumberFormat="1" applyFont="1" applyFill="1" applyAlignment="1">
      <alignment/>
    </xf>
    <xf numFmtId="4" fontId="0" fillId="0" borderId="0" xfId="0" applyNumberFormat="1" applyFont="1" applyFill="1" applyAlignment="1">
      <alignment/>
    </xf>
    <xf numFmtId="0" fontId="0" fillId="0" borderId="0" xfId="0" applyFont="1" applyFill="1" applyAlignment="1">
      <alignment horizontal="center"/>
    </xf>
    <xf numFmtId="2" fontId="0" fillId="0" borderId="0" xfId="0" applyNumberFormat="1" applyFont="1" applyFill="1" applyAlignment="1">
      <alignment/>
    </xf>
    <xf numFmtId="2" fontId="49" fillId="0" borderId="0" xfId="0" applyNumberFormat="1" applyFont="1" applyFill="1" applyAlignment="1">
      <alignment/>
    </xf>
    <xf numFmtId="0" fontId="50" fillId="0" borderId="10" xfId="0" applyFont="1" applyFill="1" applyBorder="1" applyAlignment="1">
      <alignment horizontal="center"/>
    </xf>
    <xf numFmtId="0" fontId="50" fillId="0" borderId="10" xfId="0" applyFont="1" applyFill="1" applyBorder="1" applyAlignment="1">
      <alignment horizontal="left"/>
    </xf>
    <xf numFmtId="0" fontId="51" fillId="0" borderId="0" xfId="0" applyFont="1" applyFill="1" applyAlignment="1">
      <alignment/>
    </xf>
    <xf numFmtId="0" fontId="52" fillId="0" borderId="10" xfId="0" applyFont="1" applyFill="1" applyBorder="1" applyAlignment="1">
      <alignment horizontal="center" vertical="center" wrapText="1"/>
    </xf>
    <xf numFmtId="2" fontId="52" fillId="0" borderId="10" xfId="0" applyNumberFormat="1" applyFont="1" applyFill="1" applyBorder="1" applyAlignment="1">
      <alignment horizontal="center" vertical="center" wrapText="1"/>
    </xf>
    <xf numFmtId="4" fontId="52" fillId="0" borderId="10" xfId="0" applyNumberFormat="1" applyFont="1" applyFill="1" applyBorder="1" applyAlignment="1">
      <alignment horizontal="center" vertical="center" wrapText="1"/>
    </xf>
    <xf numFmtId="3" fontId="52" fillId="0" borderId="10" xfId="0" applyNumberFormat="1" applyFont="1" applyFill="1" applyBorder="1" applyAlignment="1">
      <alignment horizontal="center"/>
    </xf>
    <xf numFmtId="0" fontId="50" fillId="0" borderId="10" xfId="0" applyFont="1" applyFill="1" applyBorder="1" applyAlignment="1">
      <alignment horizontal="center" vertical="center" wrapText="1"/>
    </xf>
    <xf numFmtId="0" fontId="50" fillId="0" borderId="10" xfId="0" applyFont="1" applyFill="1" applyBorder="1" applyAlignment="1">
      <alignment vertical="center" wrapText="1"/>
    </xf>
    <xf numFmtId="0" fontId="50" fillId="0" borderId="10" xfId="0" applyFont="1" applyFill="1" applyBorder="1" applyAlignment="1">
      <alignment horizontal="center"/>
    </xf>
    <xf numFmtId="0" fontId="50" fillId="0" borderId="10" xfId="0" applyFont="1" applyFill="1" applyBorder="1" applyAlignment="1">
      <alignment horizontal="left"/>
    </xf>
    <xf numFmtId="0" fontId="50" fillId="0" borderId="10" xfId="0" applyFont="1" applyFill="1" applyBorder="1" applyAlignment="1">
      <alignment vertical="center" wrapText="1"/>
    </xf>
    <xf numFmtId="0" fontId="53" fillId="0" borderId="10" xfId="0" applyFont="1" applyFill="1" applyBorder="1" applyAlignment="1">
      <alignment horizontal="center"/>
    </xf>
    <xf numFmtId="0" fontId="53" fillId="0" borderId="10" xfId="0" applyFont="1" applyFill="1" applyBorder="1" applyAlignment="1">
      <alignment/>
    </xf>
    <xf numFmtId="3" fontId="7" fillId="0" borderId="10" xfId="0" applyNumberFormat="1" applyFont="1" applyBorder="1" applyAlignment="1">
      <alignment horizontal="right"/>
    </xf>
    <xf numFmtId="4" fontId="7" fillId="0" borderId="10" xfId="0" applyNumberFormat="1" applyFont="1" applyBorder="1" applyAlignment="1">
      <alignment horizontal="right"/>
    </xf>
    <xf numFmtId="0" fontId="54" fillId="0" borderId="10" xfId="0" applyFont="1" applyBorder="1" applyAlignment="1">
      <alignment horizontal="center" vertical="center" wrapText="1"/>
    </xf>
    <xf numFmtId="4" fontId="54" fillId="0" borderId="10" xfId="0" applyNumberFormat="1" applyFont="1" applyBorder="1" applyAlignment="1">
      <alignment horizontal="center" vertical="center" wrapText="1"/>
    </xf>
    <xf numFmtId="3" fontId="50" fillId="0" borderId="10" xfId="0" applyNumberFormat="1" applyFont="1" applyFill="1" applyBorder="1" applyAlignment="1">
      <alignment horizontal="right"/>
    </xf>
    <xf numFmtId="4" fontId="50" fillId="0" borderId="10" xfId="0" applyNumberFormat="1" applyFont="1" applyFill="1" applyBorder="1" applyAlignment="1">
      <alignment horizontal="right"/>
    </xf>
    <xf numFmtId="4" fontId="53" fillId="0" borderId="10" xfId="0" applyNumberFormat="1" applyFont="1" applyFill="1" applyBorder="1" applyAlignment="1">
      <alignment horizontal="right"/>
    </xf>
    <xf numFmtId="3" fontId="53" fillId="0" borderId="10" xfId="0" applyNumberFormat="1" applyFont="1" applyFill="1" applyBorder="1" applyAlignment="1">
      <alignment horizontal="right"/>
    </xf>
    <xf numFmtId="3" fontId="52" fillId="0" borderId="10" xfId="0" applyNumberFormat="1" applyFont="1" applyFill="1" applyBorder="1" applyAlignment="1">
      <alignment horizontal="right"/>
    </xf>
    <xf numFmtId="4" fontId="52" fillId="0" borderId="10" xfId="0" applyNumberFormat="1" applyFont="1" applyFill="1" applyBorder="1" applyAlignment="1">
      <alignment horizontal="right"/>
    </xf>
    <xf numFmtId="3" fontId="53" fillId="0" borderId="11" xfId="0" applyNumberFormat="1" applyFont="1" applyFill="1" applyBorder="1" applyAlignment="1">
      <alignment horizontal="right"/>
    </xf>
    <xf numFmtId="3" fontId="53" fillId="0" borderId="12" xfId="0" applyNumberFormat="1" applyFont="1" applyFill="1" applyBorder="1" applyAlignment="1">
      <alignment horizontal="right"/>
    </xf>
    <xf numFmtId="3" fontId="53" fillId="0" borderId="13" xfId="0" applyNumberFormat="1" applyFont="1" applyFill="1" applyBorder="1" applyAlignment="1">
      <alignment horizontal="right"/>
    </xf>
    <xf numFmtId="4" fontId="53" fillId="0" borderId="14" xfId="0" applyNumberFormat="1" applyFont="1" applyFill="1" applyBorder="1" applyAlignment="1">
      <alignment horizontal="right"/>
    </xf>
    <xf numFmtId="3" fontId="53" fillId="0" borderId="14" xfId="0" applyNumberFormat="1" applyFont="1" applyFill="1" applyBorder="1" applyAlignment="1">
      <alignment horizontal="right"/>
    </xf>
    <xf numFmtId="4" fontId="54" fillId="0" borderId="14" xfId="0" applyNumberFormat="1" applyFont="1" applyFill="1" applyBorder="1" applyAlignment="1">
      <alignment horizontal="right"/>
    </xf>
    <xf numFmtId="3" fontId="54" fillId="0" borderId="14" xfId="0" applyNumberFormat="1" applyFont="1" applyFill="1" applyBorder="1" applyAlignment="1">
      <alignment horizontal="right"/>
    </xf>
    <xf numFmtId="0" fontId="53" fillId="0" borderId="12" xfId="0" applyFont="1" applyFill="1" applyBorder="1" applyAlignment="1">
      <alignment vertical="center" wrapText="1"/>
    </xf>
    <xf numFmtId="4" fontId="53" fillId="0" borderId="12" xfId="0" applyNumberFormat="1" applyFont="1" applyFill="1" applyBorder="1" applyAlignment="1">
      <alignment horizontal="right"/>
    </xf>
    <xf numFmtId="4" fontId="54" fillId="0" borderId="12" xfId="0" applyNumberFormat="1" applyFont="1" applyFill="1" applyBorder="1" applyAlignment="1">
      <alignment horizontal="right"/>
    </xf>
    <xf numFmtId="3" fontId="54" fillId="0" borderId="12" xfId="0" applyNumberFormat="1" applyFont="1" applyFill="1" applyBorder="1" applyAlignment="1">
      <alignment horizontal="right"/>
    </xf>
    <xf numFmtId="4" fontId="53" fillId="0" borderId="13" xfId="0" applyNumberFormat="1" applyFont="1" applyFill="1" applyBorder="1" applyAlignment="1">
      <alignment horizontal="right"/>
    </xf>
    <xf numFmtId="4" fontId="54" fillId="0" borderId="13" xfId="0" applyNumberFormat="1" applyFont="1" applyFill="1" applyBorder="1" applyAlignment="1">
      <alignment horizontal="right"/>
    </xf>
    <xf numFmtId="3" fontId="54" fillId="0" borderId="13" xfId="0" applyNumberFormat="1" applyFont="1" applyFill="1" applyBorder="1" applyAlignment="1">
      <alignment horizontal="right"/>
    </xf>
    <xf numFmtId="3" fontId="53" fillId="0" borderId="12" xfId="57" applyNumberFormat="1" applyFont="1" applyFill="1" applyBorder="1" applyAlignment="1">
      <alignment horizontal="right" vertical="center"/>
      <protection/>
    </xf>
    <xf numFmtId="3" fontId="54" fillId="0" borderId="12" xfId="57" applyNumberFormat="1" applyFont="1" applyFill="1" applyBorder="1" applyAlignment="1">
      <alignment horizontal="right" vertical="center"/>
      <protection/>
    </xf>
    <xf numFmtId="3" fontId="53" fillId="0" borderId="13" xfId="57" applyNumberFormat="1" applyFont="1" applyFill="1" applyBorder="1" applyAlignment="1">
      <alignment horizontal="right" vertical="center"/>
      <protection/>
    </xf>
    <xf numFmtId="3" fontId="54" fillId="0" borderId="13" xfId="57" applyNumberFormat="1" applyFont="1" applyFill="1" applyBorder="1" applyAlignment="1">
      <alignment horizontal="right" vertical="center"/>
      <protection/>
    </xf>
    <xf numFmtId="0" fontId="53" fillId="0" borderId="12" xfId="0" applyFont="1" applyFill="1" applyBorder="1" applyAlignment="1">
      <alignment wrapText="1"/>
    </xf>
    <xf numFmtId="0" fontId="53" fillId="0" borderId="13" xfId="0" applyFont="1" applyFill="1" applyBorder="1" applyAlignment="1">
      <alignment wrapText="1"/>
    </xf>
    <xf numFmtId="3" fontId="50" fillId="0" borderId="12" xfId="0" applyNumberFormat="1" applyFont="1" applyFill="1" applyBorder="1" applyAlignment="1">
      <alignment horizontal="right"/>
    </xf>
    <xf numFmtId="4" fontId="50" fillId="0" borderId="12" xfId="0" applyNumberFormat="1" applyFont="1" applyFill="1" applyBorder="1" applyAlignment="1">
      <alignment horizontal="right"/>
    </xf>
    <xf numFmtId="0" fontId="53" fillId="0" borderId="14" xfId="0" applyFont="1" applyFill="1" applyBorder="1" applyAlignment="1">
      <alignment horizontal="right" wrapText="1"/>
    </xf>
    <xf numFmtId="0" fontId="53" fillId="0" borderId="12" xfId="0" applyFont="1" applyFill="1" applyBorder="1" applyAlignment="1">
      <alignment horizontal="right" wrapText="1"/>
    </xf>
    <xf numFmtId="0" fontId="53" fillId="0" borderId="13" xfId="0" applyFont="1" applyFill="1" applyBorder="1" applyAlignment="1">
      <alignment horizontal="right" wrapText="1"/>
    </xf>
    <xf numFmtId="3" fontId="54" fillId="0" borderId="14" xfId="0" applyNumberFormat="1" applyFont="1" applyFill="1" applyBorder="1" applyAlignment="1">
      <alignment horizontal="right" wrapText="1"/>
    </xf>
    <xf numFmtId="1" fontId="54" fillId="0" borderId="14" xfId="0" applyNumberFormat="1" applyFont="1" applyFill="1" applyBorder="1" applyAlignment="1">
      <alignment horizontal="right" vertical="center"/>
    </xf>
    <xf numFmtId="190" fontId="54" fillId="0" borderId="14" xfId="0" applyNumberFormat="1" applyFont="1" applyFill="1" applyBorder="1" applyAlignment="1">
      <alignment horizontal="right" vertical="center"/>
    </xf>
    <xf numFmtId="3" fontId="54" fillId="0" borderId="12" xfId="0" applyNumberFormat="1" applyFont="1" applyFill="1" applyBorder="1" applyAlignment="1">
      <alignment horizontal="right" wrapText="1"/>
    </xf>
    <xf numFmtId="1" fontId="54" fillId="0" borderId="12" xfId="0" applyNumberFormat="1" applyFont="1" applyFill="1" applyBorder="1" applyAlignment="1">
      <alignment horizontal="right" vertical="center"/>
    </xf>
    <xf numFmtId="190" fontId="54" fillId="0" borderId="12" xfId="0" applyNumberFormat="1" applyFont="1" applyFill="1" applyBorder="1" applyAlignment="1">
      <alignment horizontal="right" vertical="center"/>
    </xf>
    <xf numFmtId="3" fontId="54" fillId="0" borderId="13" xfId="0" applyNumberFormat="1" applyFont="1" applyFill="1" applyBorder="1" applyAlignment="1">
      <alignment horizontal="right" wrapText="1"/>
    </xf>
    <xf numFmtId="1" fontId="54" fillId="0" borderId="13" xfId="0" applyNumberFormat="1" applyFont="1" applyFill="1" applyBorder="1" applyAlignment="1">
      <alignment horizontal="right" vertical="center"/>
    </xf>
    <xf numFmtId="190" fontId="54" fillId="0" borderId="13" xfId="0" applyNumberFormat="1" applyFont="1" applyFill="1" applyBorder="1" applyAlignment="1">
      <alignment horizontal="right" vertical="center"/>
    </xf>
    <xf numFmtId="3" fontId="53" fillId="0" borderId="15" xfId="0" applyNumberFormat="1" applyFont="1" applyFill="1" applyBorder="1" applyAlignment="1">
      <alignment horizontal="right"/>
    </xf>
    <xf numFmtId="4" fontId="53" fillId="0" borderId="15" xfId="0" applyNumberFormat="1" applyFont="1" applyFill="1" applyBorder="1" applyAlignment="1">
      <alignment horizontal="right"/>
    </xf>
    <xf numFmtId="3" fontId="54" fillId="0" borderId="15" xfId="0" applyNumberFormat="1" applyFont="1" applyFill="1" applyBorder="1" applyAlignment="1">
      <alignment horizontal="right"/>
    </xf>
    <xf numFmtId="4" fontId="54" fillId="0" borderId="15" xfId="0" applyNumberFormat="1" applyFont="1" applyFill="1" applyBorder="1" applyAlignment="1">
      <alignment horizontal="right"/>
    </xf>
    <xf numFmtId="0" fontId="53" fillId="0" borderId="11" xfId="0" applyFont="1" applyFill="1" applyBorder="1" applyAlignment="1">
      <alignment horizontal="center"/>
    </xf>
    <xf numFmtId="0" fontId="53" fillId="0" borderId="11" xfId="0" applyFont="1" applyFill="1" applyBorder="1" applyAlignment="1">
      <alignment/>
    </xf>
    <xf numFmtId="3" fontId="7" fillId="0" borderId="11" xfId="0" applyNumberFormat="1" applyFont="1" applyBorder="1" applyAlignment="1">
      <alignment horizontal="right"/>
    </xf>
    <xf numFmtId="4" fontId="7" fillId="0" borderId="11" xfId="0" applyNumberFormat="1" applyFont="1" applyBorder="1" applyAlignment="1">
      <alignment horizontal="right"/>
    </xf>
    <xf numFmtId="4" fontId="53" fillId="0" borderId="11" xfId="0" applyNumberFormat="1" applyFont="1" applyFill="1" applyBorder="1" applyAlignment="1">
      <alignment horizontal="right"/>
    </xf>
    <xf numFmtId="3" fontId="53" fillId="0" borderId="11" xfId="57" applyNumberFormat="1" applyFont="1" applyFill="1" applyBorder="1" applyAlignment="1">
      <alignment horizontal="right" vertical="center"/>
      <protection/>
    </xf>
    <xf numFmtId="3" fontId="54" fillId="0" borderId="11" xfId="57" applyNumberFormat="1" applyFont="1" applyFill="1" applyBorder="1" applyAlignment="1">
      <alignment horizontal="right" vertical="center"/>
      <protection/>
    </xf>
    <xf numFmtId="4" fontId="54" fillId="0" borderId="11" xfId="0" applyNumberFormat="1" applyFont="1" applyFill="1" applyBorder="1" applyAlignment="1">
      <alignment horizontal="right"/>
    </xf>
    <xf numFmtId="0" fontId="53" fillId="0" borderId="12" xfId="0" applyFont="1" applyFill="1" applyBorder="1" applyAlignment="1">
      <alignment horizontal="center"/>
    </xf>
    <xf numFmtId="0" fontId="53" fillId="0" borderId="12" xfId="0" applyFont="1" applyFill="1" applyBorder="1" applyAlignment="1">
      <alignment/>
    </xf>
    <xf numFmtId="3" fontId="7" fillId="0" borderId="12" xfId="0" applyNumberFormat="1" applyFont="1" applyBorder="1" applyAlignment="1">
      <alignment horizontal="right"/>
    </xf>
    <xf numFmtId="4" fontId="7" fillId="0" borderId="12" xfId="0" applyNumberFormat="1" applyFont="1" applyBorder="1" applyAlignment="1">
      <alignment horizontal="right"/>
    </xf>
    <xf numFmtId="3" fontId="53" fillId="0" borderId="12" xfId="0" applyNumberFormat="1" applyFont="1" applyBorder="1" applyAlignment="1">
      <alignment horizontal="right"/>
    </xf>
    <xf numFmtId="4" fontId="53" fillId="0" borderId="12" xfId="0" applyNumberFormat="1" applyFont="1" applyBorder="1" applyAlignment="1">
      <alignment horizontal="right"/>
    </xf>
    <xf numFmtId="0" fontId="55" fillId="0" borderId="12" xfId="0" applyFont="1" applyFill="1" applyBorder="1" applyAlignment="1">
      <alignment/>
    </xf>
    <xf numFmtId="0" fontId="53" fillId="0" borderId="13" xfId="0" applyFont="1" applyFill="1" applyBorder="1" applyAlignment="1">
      <alignment horizontal="center"/>
    </xf>
    <xf numFmtId="0" fontId="53" fillId="0" borderId="13" xfId="0" applyFont="1" applyFill="1" applyBorder="1" applyAlignment="1">
      <alignment/>
    </xf>
    <xf numFmtId="3" fontId="7" fillId="0" borderId="13" xfId="0" applyNumberFormat="1" applyFont="1" applyBorder="1" applyAlignment="1">
      <alignment horizontal="right"/>
    </xf>
    <xf numFmtId="4" fontId="7" fillId="0" borderId="13" xfId="0" applyNumberFormat="1" applyFont="1" applyBorder="1" applyAlignment="1">
      <alignment horizontal="right"/>
    </xf>
    <xf numFmtId="0" fontId="53" fillId="0" borderId="14" xfId="0" applyFont="1" applyFill="1" applyBorder="1" applyAlignment="1">
      <alignment horizontal="center"/>
    </xf>
    <xf numFmtId="0" fontId="53" fillId="0" borderId="14" xfId="0" applyFont="1" applyFill="1" applyBorder="1" applyAlignment="1">
      <alignment/>
    </xf>
    <xf numFmtId="3" fontId="7" fillId="0" borderId="14" xfId="0" applyNumberFormat="1" applyFont="1" applyBorder="1" applyAlignment="1">
      <alignment horizontal="right"/>
    </xf>
    <xf numFmtId="4" fontId="7" fillId="0" borderId="14" xfId="0" applyNumberFormat="1" applyFont="1" applyBorder="1" applyAlignment="1">
      <alignment horizontal="right"/>
    </xf>
    <xf numFmtId="3" fontId="52" fillId="0" borderId="16" xfId="0" applyNumberFormat="1" applyFont="1" applyFill="1" applyBorder="1" applyAlignment="1">
      <alignment horizontal="center"/>
    </xf>
    <xf numFmtId="3" fontId="50" fillId="0" borderId="13" xfId="0" applyNumberFormat="1" applyFont="1" applyFill="1" applyBorder="1" applyAlignment="1">
      <alignment horizontal="right"/>
    </xf>
    <xf numFmtId="4" fontId="50" fillId="0" borderId="13" xfId="0" applyNumberFormat="1" applyFont="1" applyFill="1" applyBorder="1" applyAlignment="1">
      <alignment horizontal="right"/>
    </xf>
    <xf numFmtId="3" fontId="50" fillId="0" borderId="14" xfId="0" applyNumberFormat="1" applyFont="1" applyFill="1" applyBorder="1" applyAlignment="1">
      <alignment horizontal="right"/>
    </xf>
    <xf numFmtId="4" fontId="50" fillId="0" borderId="14" xfId="0" applyNumberFormat="1" applyFont="1" applyFill="1" applyBorder="1" applyAlignment="1">
      <alignment horizontal="right"/>
    </xf>
    <xf numFmtId="0" fontId="53" fillId="0" borderId="15" xfId="0" applyFont="1" applyFill="1" applyBorder="1" applyAlignment="1">
      <alignment horizontal="center"/>
    </xf>
    <xf numFmtId="0" fontId="53" fillId="0" borderId="15" xfId="0" applyFont="1" applyFill="1" applyBorder="1" applyAlignment="1">
      <alignment/>
    </xf>
    <xf numFmtId="3" fontId="7" fillId="0" borderId="15" xfId="0" applyNumberFormat="1" applyFont="1" applyBorder="1" applyAlignment="1">
      <alignment horizontal="right"/>
    </xf>
    <xf numFmtId="4" fontId="7" fillId="0" borderId="15" xfId="0" applyNumberFormat="1" applyFont="1" applyBorder="1" applyAlignment="1">
      <alignment horizontal="right"/>
    </xf>
    <xf numFmtId="3" fontId="50" fillId="0" borderId="15" xfId="0" applyNumberFormat="1" applyFont="1" applyFill="1" applyBorder="1" applyAlignment="1">
      <alignment horizontal="right"/>
    </xf>
    <xf numFmtId="4" fontId="50" fillId="0" borderId="15" xfId="0" applyNumberFormat="1" applyFont="1" applyFill="1" applyBorder="1" applyAlignment="1">
      <alignment horizontal="right"/>
    </xf>
    <xf numFmtId="3" fontId="54" fillId="0" borderId="10" xfId="0" applyNumberFormat="1" applyFont="1" applyFill="1" applyBorder="1" applyAlignment="1">
      <alignment horizontal="right"/>
    </xf>
    <xf numFmtId="4" fontId="54" fillId="0" borderId="10" xfId="0" applyNumberFormat="1" applyFont="1" applyFill="1" applyBorder="1" applyAlignment="1">
      <alignment horizontal="right"/>
    </xf>
    <xf numFmtId="0" fontId="52" fillId="0" borderId="16"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21"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4" fillId="0" borderId="10" xfId="0" applyFont="1" applyBorder="1" applyAlignment="1">
      <alignment horizontal="center" vertical="center" wrapText="1"/>
    </xf>
    <xf numFmtId="0" fontId="8" fillId="0" borderId="0" xfId="0" applyFont="1" applyFill="1" applyAlignment="1">
      <alignment horizontal="center" vertical="center" wrapText="1"/>
    </xf>
    <xf numFmtId="0" fontId="5" fillId="0" borderId="0" xfId="0" applyFont="1" applyFill="1" applyAlignment="1">
      <alignment horizontal="center"/>
    </xf>
    <xf numFmtId="0" fontId="6" fillId="0" borderId="24" xfId="0" applyFont="1" applyFill="1" applyBorder="1" applyAlignment="1">
      <alignment horizontal="center" vertical="center" wrapText="1"/>
    </xf>
    <xf numFmtId="3" fontId="5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96"/>
  <sheetViews>
    <sheetView tabSelected="1" zoomScalePageLayoutView="0" workbookViewId="0" topLeftCell="A1">
      <pane ySplit="8" topLeftCell="A96" activePane="bottomLeft" state="frozen"/>
      <selection pane="topLeft" activeCell="A1" sqref="A1"/>
      <selection pane="bottomLeft" activeCell="K100" sqref="K100"/>
    </sheetView>
  </sheetViews>
  <sheetFormatPr defaultColWidth="9.140625" defaultRowHeight="12.75"/>
  <cols>
    <col min="1" max="1" width="4.8515625" style="1" customWidth="1"/>
    <col min="2" max="2" width="13.140625" style="1" customWidth="1"/>
    <col min="3" max="7" width="6.7109375" style="8" customWidth="1"/>
    <col min="8" max="12" width="6.7109375" style="9" customWidth="1"/>
    <col min="13" max="14" width="6.7109375" style="5" customWidth="1"/>
    <col min="15" max="15" width="6.7109375" style="6" customWidth="1"/>
    <col min="16" max="16" width="6.7109375" style="5" customWidth="1"/>
    <col min="17" max="20" width="6.7109375" style="6" customWidth="1"/>
    <col min="21" max="21" width="6.7109375" style="7" customWidth="1"/>
    <col min="22" max="16384" width="9.140625" style="1" customWidth="1"/>
  </cols>
  <sheetData>
    <row r="1" spans="1:21" ht="16.5">
      <c r="A1" s="119" t="s">
        <v>108</v>
      </c>
      <c r="B1" s="119"/>
      <c r="C1" s="119"/>
      <c r="D1" s="119"/>
      <c r="E1" s="119"/>
      <c r="F1" s="119"/>
      <c r="G1" s="119"/>
      <c r="H1" s="119"/>
      <c r="I1" s="119"/>
      <c r="J1" s="119"/>
      <c r="K1" s="119"/>
      <c r="L1" s="119"/>
      <c r="M1" s="119"/>
      <c r="N1" s="119"/>
      <c r="O1" s="119"/>
      <c r="P1" s="119"/>
      <c r="Q1" s="119"/>
      <c r="R1" s="119"/>
      <c r="S1" s="119"/>
      <c r="T1" s="119"/>
      <c r="U1" s="119"/>
    </row>
    <row r="2" spans="1:21" ht="34.5" customHeight="1">
      <c r="A2" s="118" t="s">
        <v>109</v>
      </c>
      <c r="B2" s="118"/>
      <c r="C2" s="118"/>
      <c r="D2" s="118"/>
      <c r="E2" s="118"/>
      <c r="F2" s="118"/>
      <c r="G2" s="118"/>
      <c r="H2" s="118"/>
      <c r="I2" s="118"/>
      <c r="J2" s="118"/>
      <c r="K2" s="118"/>
      <c r="L2" s="118"/>
      <c r="M2" s="118"/>
      <c r="N2" s="118"/>
      <c r="O2" s="118"/>
      <c r="P2" s="118"/>
      <c r="Q2" s="118"/>
      <c r="R2" s="118"/>
      <c r="S2" s="118"/>
      <c r="T2" s="118"/>
      <c r="U2" s="118"/>
    </row>
    <row r="3" spans="1:21" ht="24.75" customHeight="1">
      <c r="A3" s="120" t="s">
        <v>113</v>
      </c>
      <c r="B3" s="120"/>
      <c r="C3" s="120"/>
      <c r="D3" s="120"/>
      <c r="E3" s="120"/>
      <c r="F3" s="120"/>
      <c r="G3" s="120"/>
      <c r="H3" s="120"/>
      <c r="I3" s="120"/>
      <c r="J3" s="120"/>
      <c r="K3" s="120"/>
      <c r="L3" s="120"/>
      <c r="M3" s="120"/>
      <c r="N3" s="120"/>
      <c r="O3" s="120"/>
      <c r="P3" s="120"/>
      <c r="Q3" s="120"/>
      <c r="R3" s="120"/>
      <c r="S3" s="120"/>
      <c r="T3" s="120"/>
      <c r="U3" s="120"/>
    </row>
    <row r="4" spans="1:22" ht="12.75">
      <c r="A4" s="108" t="s">
        <v>101</v>
      </c>
      <c r="B4" s="108" t="s">
        <v>0</v>
      </c>
      <c r="C4" s="111" t="s">
        <v>110</v>
      </c>
      <c r="D4" s="112"/>
      <c r="E4" s="112"/>
      <c r="F4" s="112"/>
      <c r="G4" s="113"/>
      <c r="H4" s="111" t="s">
        <v>111</v>
      </c>
      <c r="I4" s="112"/>
      <c r="J4" s="112"/>
      <c r="K4" s="112"/>
      <c r="L4" s="113"/>
      <c r="M4" s="111" t="s">
        <v>112</v>
      </c>
      <c r="N4" s="112"/>
      <c r="O4" s="112"/>
      <c r="P4" s="112"/>
      <c r="Q4" s="113"/>
      <c r="R4" s="114" t="s">
        <v>107</v>
      </c>
      <c r="S4" s="115"/>
      <c r="T4" s="115"/>
      <c r="U4" s="116"/>
      <c r="V4" s="2"/>
    </row>
    <row r="5" spans="1:22" ht="12.75">
      <c r="A5" s="109"/>
      <c r="B5" s="109"/>
      <c r="C5" s="108" t="s">
        <v>92</v>
      </c>
      <c r="D5" s="111" t="s">
        <v>93</v>
      </c>
      <c r="E5" s="113"/>
      <c r="F5" s="111" t="s">
        <v>103</v>
      </c>
      <c r="G5" s="113"/>
      <c r="H5" s="108" t="s">
        <v>92</v>
      </c>
      <c r="I5" s="111" t="s">
        <v>93</v>
      </c>
      <c r="J5" s="113"/>
      <c r="K5" s="111" t="s">
        <v>103</v>
      </c>
      <c r="L5" s="113"/>
      <c r="M5" s="121" t="s">
        <v>92</v>
      </c>
      <c r="N5" s="122" t="s">
        <v>93</v>
      </c>
      <c r="O5" s="122"/>
      <c r="P5" s="122" t="s">
        <v>103</v>
      </c>
      <c r="Q5" s="122"/>
      <c r="R5" s="117" t="s">
        <v>93</v>
      </c>
      <c r="S5" s="117"/>
      <c r="T5" s="117" t="s">
        <v>103</v>
      </c>
      <c r="U5" s="117"/>
      <c r="V5" s="2"/>
    </row>
    <row r="6" spans="1:22" ht="25.5">
      <c r="A6" s="110"/>
      <c r="B6" s="110"/>
      <c r="C6" s="110"/>
      <c r="D6" s="13" t="s">
        <v>102</v>
      </c>
      <c r="E6" s="14" t="s">
        <v>16</v>
      </c>
      <c r="F6" s="13" t="s">
        <v>102</v>
      </c>
      <c r="G6" s="14" t="s">
        <v>16</v>
      </c>
      <c r="H6" s="110"/>
      <c r="I6" s="13" t="s">
        <v>102</v>
      </c>
      <c r="J6" s="14" t="s">
        <v>16</v>
      </c>
      <c r="K6" s="13" t="s">
        <v>102</v>
      </c>
      <c r="L6" s="14" t="s">
        <v>16</v>
      </c>
      <c r="M6" s="121"/>
      <c r="N6" s="13" t="s">
        <v>102</v>
      </c>
      <c r="O6" s="15" t="s">
        <v>16</v>
      </c>
      <c r="P6" s="13" t="s">
        <v>102</v>
      </c>
      <c r="Q6" s="15" t="s">
        <v>16</v>
      </c>
      <c r="R6" s="26" t="s">
        <v>102</v>
      </c>
      <c r="S6" s="27" t="s">
        <v>16</v>
      </c>
      <c r="T6" s="26" t="s">
        <v>102</v>
      </c>
      <c r="U6" s="27" t="s">
        <v>16</v>
      </c>
      <c r="V6" s="2"/>
    </row>
    <row r="7" spans="1:21" ht="12.75">
      <c r="A7" s="13" t="s">
        <v>17</v>
      </c>
      <c r="B7" s="13" t="s">
        <v>18</v>
      </c>
      <c r="C7" s="16">
        <v>1</v>
      </c>
      <c r="D7" s="16">
        <v>2</v>
      </c>
      <c r="E7" s="16">
        <v>3</v>
      </c>
      <c r="F7" s="16">
        <v>4</v>
      </c>
      <c r="G7" s="16">
        <v>5</v>
      </c>
      <c r="H7" s="16">
        <v>6</v>
      </c>
      <c r="I7" s="16">
        <v>7</v>
      </c>
      <c r="J7" s="16">
        <v>8</v>
      </c>
      <c r="K7" s="16">
        <v>9</v>
      </c>
      <c r="L7" s="16">
        <v>10</v>
      </c>
      <c r="M7" s="16">
        <v>11</v>
      </c>
      <c r="N7" s="16">
        <v>12</v>
      </c>
      <c r="O7" s="16">
        <v>13</v>
      </c>
      <c r="P7" s="16">
        <v>14</v>
      </c>
      <c r="Q7" s="95">
        <v>15</v>
      </c>
      <c r="R7" s="95">
        <v>16</v>
      </c>
      <c r="S7" s="95">
        <v>17</v>
      </c>
      <c r="T7" s="95">
        <v>18</v>
      </c>
      <c r="U7" s="95">
        <v>19</v>
      </c>
    </row>
    <row r="8" spans="1:21" s="3" customFormat="1" ht="12.75">
      <c r="A8" s="17"/>
      <c r="B8" s="18" t="s">
        <v>104</v>
      </c>
      <c r="C8" s="28">
        <f>C9+C85</f>
        <v>60099</v>
      </c>
      <c r="D8" s="28">
        <f>D9+D85</f>
        <v>27483</v>
      </c>
      <c r="E8" s="29">
        <f aca="true" t="shared" si="0" ref="E8:E39">D8/C8*100</f>
        <v>45.729546248689665</v>
      </c>
      <c r="F8" s="28">
        <f>F9+F85</f>
        <v>4617</v>
      </c>
      <c r="G8" s="29">
        <f aca="true" t="shared" si="1" ref="G8:G38">F8/C8*100</f>
        <v>7.68232416512754</v>
      </c>
      <c r="H8" s="28">
        <f>H9+H85</f>
        <v>63356</v>
      </c>
      <c r="I8" s="28">
        <f>I9+I85</f>
        <v>18175</v>
      </c>
      <c r="J8" s="29">
        <f aca="true" t="shared" si="2" ref="J8:J17">I8/H8*100</f>
        <v>28.687101458425406</v>
      </c>
      <c r="K8" s="28">
        <f>K9+K85</f>
        <v>3235</v>
      </c>
      <c r="L8" s="29">
        <f aca="true" t="shared" si="3" ref="L8:L71">K8/H8*100</f>
        <v>5.106067302228676</v>
      </c>
      <c r="M8" s="28">
        <f>H8-C8</f>
        <v>3257</v>
      </c>
      <c r="N8" s="28">
        <f>I8-D8</f>
        <v>-9308</v>
      </c>
      <c r="O8" s="29">
        <f>J8-E8</f>
        <v>-17.04244479026426</v>
      </c>
      <c r="P8" s="28">
        <f>K8-F8</f>
        <v>-1382</v>
      </c>
      <c r="Q8" s="29">
        <f>L8-G8</f>
        <v>-2.5762568628988634</v>
      </c>
      <c r="R8" s="28">
        <f>N8/3</f>
        <v>-3102.6666666666665</v>
      </c>
      <c r="S8" s="29">
        <f>O8/3</f>
        <v>-5.680814930088086</v>
      </c>
      <c r="T8" s="28">
        <f>P8/3</f>
        <v>-460.6666666666667</v>
      </c>
      <c r="U8" s="29">
        <f>Q8/3</f>
        <v>-0.8587522876329544</v>
      </c>
    </row>
    <row r="9" spans="1:21" s="3" customFormat="1" ht="36">
      <c r="A9" s="17" t="s">
        <v>17</v>
      </c>
      <c r="B9" s="18" t="s">
        <v>105</v>
      </c>
      <c r="C9" s="28">
        <f>C10+C19+C28+C40+C50+C59+C70+C74+C82</f>
        <v>40341</v>
      </c>
      <c r="D9" s="28">
        <f>D10+D19+D28+D40+D50+D59+D70+D74+D82</f>
        <v>24975</v>
      </c>
      <c r="E9" s="29">
        <f t="shared" si="0"/>
        <v>61.90971964006842</v>
      </c>
      <c r="F9" s="28">
        <f>F10+F19+F28+F40+F50+F59+F70+F74+F82</f>
        <v>3502</v>
      </c>
      <c r="G9" s="29">
        <f t="shared" si="1"/>
        <v>8.680994521702488</v>
      </c>
      <c r="H9" s="28">
        <f>H10+H19+H28+H40+H50+H59+H70+H74+H82</f>
        <v>42905</v>
      </c>
      <c r="I9" s="28">
        <f>I10+I19+I28+I40+I50+I59+I70+I74+I82</f>
        <v>17009</v>
      </c>
      <c r="J9" s="29">
        <f t="shared" si="2"/>
        <v>39.64339820533737</v>
      </c>
      <c r="K9" s="28">
        <f>K10+K19+K28+K40+K50+K59+K70+K74+K82</f>
        <v>2895</v>
      </c>
      <c r="L9" s="29">
        <f t="shared" si="3"/>
        <v>6.747465330381075</v>
      </c>
      <c r="M9" s="28">
        <f aca="true" t="shared" si="4" ref="M9:M72">H9-C9</f>
        <v>2564</v>
      </c>
      <c r="N9" s="28">
        <f>I9-D9</f>
        <v>-7966</v>
      </c>
      <c r="O9" s="29">
        <f>J9-E9</f>
        <v>-22.266321434731047</v>
      </c>
      <c r="P9" s="28">
        <f aca="true" t="shared" si="5" ref="P9:P72">K9-F9</f>
        <v>-607</v>
      </c>
      <c r="Q9" s="29">
        <f>L9-G9</f>
        <v>-1.933529191321412</v>
      </c>
      <c r="R9" s="28">
        <f>N9/3</f>
        <v>-2655.3333333333335</v>
      </c>
      <c r="S9" s="29">
        <f aca="true" t="shared" si="6" ref="S9:S72">O9/3</f>
        <v>-7.422107144910349</v>
      </c>
      <c r="T9" s="28">
        <f aca="true" t="shared" si="7" ref="T9:T72">P9/3</f>
        <v>-202.33333333333334</v>
      </c>
      <c r="U9" s="29">
        <f aca="true" t="shared" si="8" ref="U9:U72">Q9/3</f>
        <v>-0.6445097304404707</v>
      </c>
    </row>
    <row r="10" spans="1:21" s="4" customFormat="1" ht="19.5" customHeight="1">
      <c r="A10" s="10" t="s">
        <v>89</v>
      </c>
      <c r="B10" s="11" t="s">
        <v>20</v>
      </c>
      <c r="C10" s="28">
        <f>SUM(C11:C18)</f>
        <v>3767</v>
      </c>
      <c r="D10" s="28">
        <f>SUM(D11:D18)</f>
        <v>2271</v>
      </c>
      <c r="E10" s="29">
        <f t="shared" si="0"/>
        <v>60.286700292009556</v>
      </c>
      <c r="F10" s="28">
        <f>SUM(F11:F18)</f>
        <v>180</v>
      </c>
      <c r="G10" s="29">
        <f t="shared" si="1"/>
        <v>4.778338200159278</v>
      </c>
      <c r="H10" s="28">
        <f>SUM(H11:H18)</f>
        <v>4124</v>
      </c>
      <c r="I10" s="28">
        <f>SUM(I11:I18)</f>
        <v>1610</v>
      </c>
      <c r="J10" s="29">
        <f t="shared" si="2"/>
        <v>39.039767216294855</v>
      </c>
      <c r="K10" s="32">
        <f>SUM(K11:K18)</f>
        <v>207</v>
      </c>
      <c r="L10" s="33">
        <f t="shared" si="3"/>
        <v>5.019398642095053</v>
      </c>
      <c r="M10" s="28">
        <f t="shared" si="4"/>
        <v>357</v>
      </c>
      <c r="N10" s="28">
        <f aca="true" t="shared" si="9" ref="N10:N72">I10-D10</f>
        <v>-661</v>
      </c>
      <c r="O10" s="29">
        <f aca="true" t="shared" si="10" ref="O10:P73">J10-E10</f>
        <v>-21.2469330757147</v>
      </c>
      <c r="P10" s="28">
        <f t="shared" si="5"/>
        <v>27</v>
      </c>
      <c r="Q10" s="29">
        <f aca="true" t="shared" si="11" ref="Q10:Q73">L10-G10</f>
        <v>0.24106044193577514</v>
      </c>
      <c r="R10" s="28">
        <f aca="true" t="shared" si="12" ref="R10:R72">N10/3</f>
        <v>-220.33333333333334</v>
      </c>
      <c r="S10" s="29">
        <f t="shared" si="6"/>
        <v>-7.0823110252382335</v>
      </c>
      <c r="T10" s="28">
        <f t="shared" si="7"/>
        <v>9</v>
      </c>
      <c r="U10" s="29">
        <f t="shared" si="8"/>
        <v>0.08035348064525838</v>
      </c>
    </row>
    <row r="11" spans="1:21" ht="19.5" customHeight="1">
      <c r="A11" s="72">
        <v>1</v>
      </c>
      <c r="B11" s="73" t="s">
        <v>19</v>
      </c>
      <c r="C11" s="74">
        <v>280</v>
      </c>
      <c r="D11" s="74">
        <v>193</v>
      </c>
      <c r="E11" s="75">
        <f t="shared" si="0"/>
        <v>68.92857142857143</v>
      </c>
      <c r="F11" s="74">
        <v>1</v>
      </c>
      <c r="G11" s="76">
        <f>F11/C11*100</f>
        <v>0.35714285714285715</v>
      </c>
      <c r="H11" s="77">
        <v>302</v>
      </c>
      <c r="I11" s="77">
        <v>132</v>
      </c>
      <c r="J11" s="76">
        <f t="shared" si="2"/>
        <v>43.70860927152318</v>
      </c>
      <c r="K11" s="78">
        <v>2</v>
      </c>
      <c r="L11" s="79">
        <f t="shared" si="3"/>
        <v>0.6622516556291391</v>
      </c>
      <c r="M11" s="34">
        <f t="shared" si="4"/>
        <v>22</v>
      </c>
      <c r="N11" s="34">
        <f t="shared" si="9"/>
        <v>-61</v>
      </c>
      <c r="O11" s="76">
        <f t="shared" si="10"/>
        <v>-25.21996215704825</v>
      </c>
      <c r="P11" s="34">
        <f t="shared" si="5"/>
        <v>1</v>
      </c>
      <c r="Q11" s="37">
        <f t="shared" si="11"/>
        <v>0.305108798486282</v>
      </c>
      <c r="R11" s="98">
        <f t="shared" si="12"/>
        <v>-20.333333333333332</v>
      </c>
      <c r="S11" s="99">
        <f t="shared" si="6"/>
        <v>-8.406654052349417</v>
      </c>
      <c r="T11" s="98">
        <f t="shared" si="7"/>
        <v>0.3333333333333333</v>
      </c>
      <c r="U11" s="99">
        <f t="shared" si="8"/>
        <v>0.10170293282876065</v>
      </c>
    </row>
    <row r="12" spans="1:21" ht="19.5" customHeight="1">
      <c r="A12" s="80">
        <v>2</v>
      </c>
      <c r="B12" s="81" t="s">
        <v>21</v>
      </c>
      <c r="C12" s="82">
        <v>632</v>
      </c>
      <c r="D12" s="82">
        <v>421</v>
      </c>
      <c r="E12" s="83">
        <f t="shared" si="0"/>
        <v>66.61392405063292</v>
      </c>
      <c r="F12" s="82">
        <v>15</v>
      </c>
      <c r="G12" s="42">
        <f t="shared" si="1"/>
        <v>2.3734177215189876</v>
      </c>
      <c r="H12" s="48">
        <v>684</v>
      </c>
      <c r="I12" s="48">
        <v>317</v>
      </c>
      <c r="J12" s="42">
        <f t="shared" si="2"/>
        <v>46.345029239766085</v>
      </c>
      <c r="K12" s="49">
        <v>1</v>
      </c>
      <c r="L12" s="43">
        <f t="shared" si="3"/>
        <v>0.14619883040935672</v>
      </c>
      <c r="M12" s="35">
        <f t="shared" si="4"/>
        <v>52</v>
      </c>
      <c r="N12" s="35">
        <f t="shared" si="9"/>
        <v>-104</v>
      </c>
      <c r="O12" s="42">
        <f t="shared" si="10"/>
        <v>-20.268894810866833</v>
      </c>
      <c r="P12" s="35">
        <f t="shared" si="5"/>
        <v>-14</v>
      </c>
      <c r="Q12" s="42">
        <f t="shared" si="11"/>
        <v>-2.2272188911096307</v>
      </c>
      <c r="R12" s="54">
        <f t="shared" si="12"/>
        <v>-34.666666666666664</v>
      </c>
      <c r="S12" s="55">
        <f t="shared" si="6"/>
        <v>-6.756298270288944</v>
      </c>
      <c r="T12" s="54">
        <f t="shared" si="7"/>
        <v>-4.666666666666667</v>
      </c>
      <c r="U12" s="55">
        <f t="shared" si="8"/>
        <v>-0.7424062970365436</v>
      </c>
    </row>
    <row r="13" spans="1:21" ht="19.5" customHeight="1">
      <c r="A13" s="80">
        <v>3</v>
      </c>
      <c r="B13" s="81" t="s">
        <v>22</v>
      </c>
      <c r="C13" s="82">
        <v>563</v>
      </c>
      <c r="D13" s="82">
        <v>301</v>
      </c>
      <c r="E13" s="83">
        <f t="shared" si="0"/>
        <v>53.46358792184724</v>
      </c>
      <c r="F13" s="82">
        <v>14</v>
      </c>
      <c r="G13" s="42">
        <f t="shared" si="1"/>
        <v>2.4866785079928952</v>
      </c>
      <c r="H13" s="48">
        <v>628</v>
      </c>
      <c r="I13" s="48">
        <v>219</v>
      </c>
      <c r="J13" s="42">
        <f t="shared" si="2"/>
        <v>34.87261146496815</v>
      </c>
      <c r="K13" s="49">
        <v>67</v>
      </c>
      <c r="L13" s="43">
        <f t="shared" si="3"/>
        <v>10.668789808917198</v>
      </c>
      <c r="M13" s="35">
        <f t="shared" si="4"/>
        <v>65</v>
      </c>
      <c r="N13" s="35">
        <f t="shared" si="9"/>
        <v>-82</v>
      </c>
      <c r="O13" s="42">
        <f t="shared" si="10"/>
        <v>-18.59097645687909</v>
      </c>
      <c r="P13" s="35">
        <f t="shared" si="5"/>
        <v>53</v>
      </c>
      <c r="Q13" s="42">
        <f t="shared" si="11"/>
        <v>8.182111300924303</v>
      </c>
      <c r="R13" s="54">
        <f t="shared" si="12"/>
        <v>-27.333333333333332</v>
      </c>
      <c r="S13" s="55">
        <f t="shared" si="6"/>
        <v>-6.1969921522930305</v>
      </c>
      <c r="T13" s="54">
        <f t="shared" si="7"/>
        <v>17.666666666666668</v>
      </c>
      <c r="U13" s="55">
        <f t="shared" si="8"/>
        <v>2.7273704336414344</v>
      </c>
    </row>
    <row r="14" spans="1:21" ht="19.5" customHeight="1">
      <c r="A14" s="80">
        <v>4</v>
      </c>
      <c r="B14" s="81" t="s">
        <v>23</v>
      </c>
      <c r="C14" s="82">
        <v>627</v>
      </c>
      <c r="D14" s="82">
        <v>329</v>
      </c>
      <c r="E14" s="83">
        <f t="shared" si="0"/>
        <v>52.472089314194584</v>
      </c>
      <c r="F14" s="82">
        <v>50</v>
      </c>
      <c r="G14" s="42">
        <f>F14/C14*100</f>
        <v>7.974481658692185</v>
      </c>
      <c r="H14" s="48">
        <v>691</v>
      </c>
      <c r="I14" s="48">
        <v>221</v>
      </c>
      <c r="J14" s="42">
        <f t="shared" si="2"/>
        <v>31.982633863965265</v>
      </c>
      <c r="K14" s="49">
        <v>77</v>
      </c>
      <c r="L14" s="43">
        <f t="shared" si="3"/>
        <v>11.143270622286542</v>
      </c>
      <c r="M14" s="35">
        <f t="shared" si="4"/>
        <v>64</v>
      </c>
      <c r="N14" s="35">
        <f t="shared" si="9"/>
        <v>-108</v>
      </c>
      <c r="O14" s="42">
        <f t="shared" si="10"/>
        <v>-20.48945545022932</v>
      </c>
      <c r="P14" s="35">
        <f t="shared" si="5"/>
        <v>27</v>
      </c>
      <c r="Q14" s="42">
        <f t="shared" si="11"/>
        <v>3.1687889635943565</v>
      </c>
      <c r="R14" s="54">
        <f t="shared" si="12"/>
        <v>-36</v>
      </c>
      <c r="S14" s="55">
        <f t="shared" si="6"/>
        <v>-6.829818483409773</v>
      </c>
      <c r="T14" s="54">
        <f t="shared" si="7"/>
        <v>9</v>
      </c>
      <c r="U14" s="55">
        <f t="shared" si="8"/>
        <v>1.0562629878647856</v>
      </c>
    </row>
    <row r="15" spans="1:21" ht="19.5" customHeight="1">
      <c r="A15" s="80">
        <v>5</v>
      </c>
      <c r="B15" s="81" t="s">
        <v>24</v>
      </c>
      <c r="C15" s="82">
        <v>366</v>
      </c>
      <c r="D15" s="82">
        <v>202</v>
      </c>
      <c r="E15" s="83">
        <f t="shared" si="0"/>
        <v>55.19125683060109</v>
      </c>
      <c r="F15" s="82">
        <v>33</v>
      </c>
      <c r="G15" s="42">
        <f t="shared" si="1"/>
        <v>9.01639344262295</v>
      </c>
      <c r="H15" s="48">
        <v>394</v>
      </c>
      <c r="I15" s="48">
        <v>138</v>
      </c>
      <c r="J15" s="42">
        <f>I15/H15*100</f>
        <v>35.025380710659896</v>
      </c>
      <c r="K15" s="49">
        <v>39</v>
      </c>
      <c r="L15" s="43">
        <f t="shared" si="3"/>
        <v>9.898477157360407</v>
      </c>
      <c r="M15" s="35">
        <f t="shared" si="4"/>
        <v>28</v>
      </c>
      <c r="N15" s="35">
        <f t="shared" si="9"/>
        <v>-64</v>
      </c>
      <c r="O15" s="42">
        <f t="shared" si="10"/>
        <v>-20.165876119941196</v>
      </c>
      <c r="P15" s="35">
        <f t="shared" si="5"/>
        <v>6</v>
      </c>
      <c r="Q15" s="42">
        <f t="shared" si="11"/>
        <v>0.8820837147374565</v>
      </c>
      <c r="R15" s="54">
        <f t="shared" si="12"/>
        <v>-21.333333333333332</v>
      </c>
      <c r="S15" s="55">
        <f t="shared" si="6"/>
        <v>-6.721958706647065</v>
      </c>
      <c r="T15" s="54">
        <f t="shared" si="7"/>
        <v>2</v>
      </c>
      <c r="U15" s="55">
        <f t="shared" si="8"/>
        <v>0.2940279049124855</v>
      </c>
    </row>
    <row r="16" spans="1:21" ht="19.5" customHeight="1">
      <c r="A16" s="80">
        <v>6</v>
      </c>
      <c r="B16" s="81" t="s">
        <v>25</v>
      </c>
      <c r="C16" s="82">
        <v>305</v>
      </c>
      <c r="D16" s="82">
        <v>190</v>
      </c>
      <c r="E16" s="83">
        <f t="shared" si="0"/>
        <v>62.295081967213115</v>
      </c>
      <c r="F16" s="82">
        <v>12</v>
      </c>
      <c r="G16" s="42">
        <f t="shared" si="1"/>
        <v>3.934426229508197</v>
      </c>
      <c r="H16" s="48">
        <v>341</v>
      </c>
      <c r="I16" s="48">
        <v>137</v>
      </c>
      <c r="J16" s="42">
        <f t="shared" si="2"/>
        <v>40.17595307917888</v>
      </c>
      <c r="K16" s="49">
        <v>3</v>
      </c>
      <c r="L16" s="43">
        <f t="shared" si="3"/>
        <v>0.8797653958944283</v>
      </c>
      <c r="M16" s="35">
        <f t="shared" si="4"/>
        <v>36</v>
      </c>
      <c r="N16" s="35">
        <f t="shared" si="9"/>
        <v>-53</v>
      </c>
      <c r="O16" s="42">
        <f t="shared" si="10"/>
        <v>-22.119128888034233</v>
      </c>
      <c r="P16" s="35">
        <f t="shared" si="5"/>
        <v>-9</v>
      </c>
      <c r="Q16" s="42">
        <f t="shared" si="11"/>
        <v>-3.054660833613769</v>
      </c>
      <c r="R16" s="54">
        <f t="shared" si="12"/>
        <v>-17.666666666666668</v>
      </c>
      <c r="S16" s="55">
        <f t="shared" si="6"/>
        <v>-7.373042962678078</v>
      </c>
      <c r="T16" s="54">
        <f t="shared" si="7"/>
        <v>-3</v>
      </c>
      <c r="U16" s="55">
        <f t="shared" si="8"/>
        <v>-1.0182202778712564</v>
      </c>
    </row>
    <row r="17" spans="1:21" ht="19.5" customHeight="1">
      <c r="A17" s="80">
        <v>7</v>
      </c>
      <c r="B17" s="81" t="s">
        <v>26</v>
      </c>
      <c r="C17" s="82">
        <v>507</v>
      </c>
      <c r="D17" s="82">
        <v>270</v>
      </c>
      <c r="E17" s="83">
        <f t="shared" si="0"/>
        <v>53.25443786982249</v>
      </c>
      <c r="F17" s="82">
        <v>36</v>
      </c>
      <c r="G17" s="42">
        <f t="shared" si="1"/>
        <v>7.100591715976331</v>
      </c>
      <c r="H17" s="48">
        <v>546</v>
      </c>
      <c r="I17" s="48">
        <v>141</v>
      </c>
      <c r="J17" s="42">
        <f t="shared" si="2"/>
        <v>25.82417582417583</v>
      </c>
      <c r="K17" s="49">
        <v>14</v>
      </c>
      <c r="L17" s="43">
        <f t="shared" si="3"/>
        <v>2.564102564102564</v>
      </c>
      <c r="M17" s="35">
        <f t="shared" si="4"/>
        <v>39</v>
      </c>
      <c r="N17" s="35">
        <f t="shared" si="9"/>
        <v>-129</v>
      </c>
      <c r="O17" s="42">
        <f t="shared" si="10"/>
        <v>-27.43026204564666</v>
      </c>
      <c r="P17" s="35">
        <f t="shared" si="5"/>
        <v>-22</v>
      </c>
      <c r="Q17" s="42">
        <f t="shared" si="11"/>
        <v>-4.536489151873767</v>
      </c>
      <c r="R17" s="54">
        <f t="shared" si="12"/>
        <v>-43</v>
      </c>
      <c r="S17" s="55">
        <f t="shared" si="6"/>
        <v>-9.14342068188222</v>
      </c>
      <c r="T17" s="54">
        <f t="shared" si="7"/>
        <v>-7.333333333333333</v>
      </c>
      <c r="U17" s="55">
        <f t="shared" si="8"/>
        <v>-1.5121630506245891</v>
      </c>
    </row>
    <row r="18" spans="1:21" ht="19.5" customHeight="1">
      <c r="A18" s="87">
        <v>8</v>
      </c>
      <c r="B18" s="88" t="s">
        <v>27</v>
      </c>
      <c r="C18" s="89">
        <v>487</v>
      </c>
      <c r="D18" s="89">
        <v>365</v>
      </c>
      <c r="E18" s="90">
        <f t="shared" si="0"/>
        <v>74.94866529774127</v>
      </c>
      <c r="F18" s="89">
        <v>19</v>
      </c>
      <c r="G18" s="45">
        <f t="shared" si="1"/>
        <v>3.9014373716632447</v>
      </c>
      <c r="H18" s="50">
        <v>538</v>
      </c>
      <c r="I18" s="50">
        <v>305</v>
      </c>
      <c r="J18" s="45">
        <f>I18/H18*100</f>
        <v>56.69144981412639</v>
      </c>
      <c r="K18" s="51">
        <v>4</v>
      </c>
      <c r="L18" s="46">
        <f t="shared" si="3"/>
        <v>0.7434944237918215</v>
      </c>
      <c r="M18" s="36">
        <f t="shared" si="4"/>
        <v>51</v>
      </c>
      <c r="N18" s="36">
        <f t="shared" si="9"/>
        <v>-60</v>
      </c>
      <c r="O18" s="45">
        <f t="shared" si="10"/>
        <v>-18.25721548361488</v>
      </c>
      <c r="P18" s="36">
        <f t="shared" si="5"/>
        <v>-15</v>
      </c>
      <c r="Q18" s="45">
        <f t="shared" si="11"/>
        <v>-3.1579429478714234</v>
      </c>
      <c r="R18" s="96">
        <f t="shared" si="12"/>
        <v>-20</v>
      </c>
      <c r="S18" s="97">
        <f t="shared" si="6"/>
        <v>-6.085738494538293</v>
      </c>
      <c r="T18" s="96">
        <f t="shared" si="7"/>
        <v>-5</v>
      </c>
      <c r="U18" s="97">
        <f t="shared" si="8"/>
        <v>-1.0526476492904744</v>
      </c>
    </row>
    <row r="19" spans="1:21" s="4" customFormat="1" ht="19.5" customHeight="1">
      <c r="A19" s="19" t="s">
        <v>90</v>
      </c>
      <c r="B19" s="20" t="s">
        <v>29</v>
      </c>
      <c r="C19" s="28">
        <f>SUM(C20:C27)</f>
        <v>3685</v>
      </c>
      <c r="D19" s="28">
        <f>SUM(D20:D27)</f>
        <v>1964</v>
      </c>
      <c r="E19" s="29">
        <f t="shared" si="0"/>
        <v>53.297150610583444</v>
      </c>
      <c r="F19" s="28">
        <f>SUM(F20:F27)</f>
        <v>52</v>
      </c>
      <c r="G19" s="29">
        <f t="shared" si="1"/>
        <v>1.4111261872455902</v>
      </c>
      <c r="H19" s="28">
        <f>SUM(H20:H27)</f>
        <v>4120</v>
      </c>
      <c r="I19" s="28">
        <f>SUM(I20:I27)</f>
        <v>2045</v>
      </c>
      <c r="J19" s="29">
        <f aca="true" t="shared" si="13" ref="J19:J38">I19/H19*100</f>
        <v>49.63592233009709</v>
      </c>
      <c r="K19" s="32">
        <f>SUM(K20:K27)</f>
        <v>87</v>
      </c>
      <c r="L19" s="33">
        <f t="shared" si="3"/>
        <v>2.111650485436893</v>
      </c>
      <c r="M19" s="28">
        <f t="shared" si="4"/>
        <v>435</v>
      </c>
      <c r="N19" s="28">
        <f t="shared" si="9"/>
        <v>81</v>
      </c>
      <c r="O19" s="29">
        <f t="shared" si="10"/>
        <v>-3.6612282804863554</v>
      </c>
      <c r="P19" s="28">
        <f t="shared" si="5"/>
        <v>35</v>
      </c>
      <c r="Q19" s="29">
        <f t="shared" si="11"/>
        <v>0.7005242981913027</v>
      </c>
      <c r="R19" s="28">
        <f t="shared" si="12"/>
        <v>27</v>
      </c>
      <c r="S19" s="29">
        <f t="shared" si="6"/>
        <v>-1.220409426828785</v>
      </c>
      <c r="T19" s="28">
        <f t="shared" si="7"/>
        <v>11.666666666666666</v>
      </c>
      <c r="U19" s="29">
        <f t="shared" si="8"/>
        <v>0.2335080993971009</v>
      </c>
    </row>
    <row r="20" spans="1:21" ht="19.5" customHeight="1">
      <c r="A20" s="91">
        <v>1</v>
      </c>
      <c r="B20" s="92" t="s">
        <v>28</v>
      </c>
      <c r="C20" s="93">
        <v>475</v>
      </c>
      <c r="D20" s="93">
        <v>324</v>
      </c>
      <c r="E20" s="94">
        <f t="shared" si="0"/>
        <v>68.21052631578948</v>
      </c>
      <c r="F20" s="93">
        <v>0</v>
      </c>
      <c r="G20" s="37">
        <f t="shared" si="1"/>
        <v>0</v>
      </c>
      <c r="H20" s="38">
        <v>517</v>
      </c>
      <c r="I20" s="38">
        <v>331</v>
      </c>
      <c r="J20" s="37">
        <f t="shared" si="13"/>
        <v>64.02321083172147</v>
      </c>
      <c r="K20" s="40">
        <v>0</v>
      </c>
      <c r="L20" s="39">
        <f t="shared" si="3"/>
        <v>0</v>
      </c>
      <c r="M20" s="38">
        <f t="shared" si="4"/>
        <v>42</v>
      </c>
      <c r="N20" s="38">
        <f t="shared" si="9"/>
        <v>7</v>
      </c>
      <c r="O20" s="37">
        <f t="shared" si="10"/>
        <v>-4.187315484068009</v>
      </c>
      <c r="P20" s="38">
        <f t="shared" si="5"/>
        <v>0</v>
      </c>
      <c r="Q20" s="37">
        <f t="shared" si="11"/>
        <v>0</v>
      </c>
      <c r="R20" s="98">
        <f t="shared" si="12"/>
        <v>2.3333333333333335</v>
      </c>
      <c r="S20" s="99">
        <f t="shared" si="6"/>
        <v>-1.3957718280226696</v>
      </c>
      <c r="T20" s="98">
        <f t="shared" si="7"/>
        <v>0</v>
      </c>
      <c r="U20" s="99">
        <f t="shared" si="8"/>
        <v>0</v>
      </c>
    </row>
    <row r="21" spans="1:21" ht="19.5" customHeight="1">
      <c r="A21" s="80">
        <v>2</v>
      </c>
      <c r="B21" s="81" t="s">
        <v>30</v>
      </c>
      <c r="C21" s="84">
        <v>582</v>
      </c>
      <c r="D21" s="84">
        <v>291</v>
      </c>
      <c r="E21" s="85">
        <f>D21/C21*100</f>
        <v>50</v>
      </c>
      <c r="F21" s="84">
        <v>9</v>
      </c>
      <c r="G21" s="42">
        <f t="shared" si="1"/>
        <v>1.5463917525773196</v>
      </c>
      <c r="H21" s="35">
        <v>653</v>
      </c>
      <c r="I21" s="35">
        <v>299</v>
      </c>
      <c r="J21" s="42">
        <f t="shared" si="13"/>
        <v>45.78866768759571</v>
      </c>
      <c r="K21" s="44">
        <v>49</v>
      </c>
      <c r="L21" s="43">
        <f t="shared" si="3"/>
        <v>7.503828483920367</v>
      </c>
      <c r="M21" s="35">
        <f t="shared" si="4"/>
        <v>71</v>
      </c>
      <c r="N21" s="35">
        <f t="shared" si="9"/>
        <v>8</v>
      </c>
      <c r="O21" s="42">
        <f t="shared" si="10"/>
        <v>-4.211332312404288</v>
      </c>
      <c r="P21" s="35">
        <f t="shared" si="5"/>
        <v>40</v>
      </c>
      <c r="Q21" s="42">
        <f t="shared" si="11"/>
        <v>5.957436731343048</v>
      </c>
      <c r="R21" s="54">
        <f t="shared" si="12"/>
        <v>2.6666666666666665</v>
      </c>
      <c r="S21" s="55">
        <f t="shared" si="6"/>
        <v>-1.403777437468096</v>
      </c>
      <c r="T21" s="54">
        <f t="shared" si="7"/>
        <v>13.333333333333334</v>
      </c>
      <c r="U21" s="55">
        <f t="shared" si="8"/>
        <v>1.985812243781016</v>
      </c>
    </row>
    <row r="22" spans="1:21" ht="19.5" customHeight="1">
      <c r="A22" s="80">
        <v>3</v>
      </c>
      <c r="B22" s="81" t="s">
        <v>31</v>
      </c>
      <c r="C22" s="84">
        <v>756</v>
      </c>
      <c r="D22" s="84">
        <v>109</v>
      </c>
      <c r="E22" s="85">
        <f>D22/C22*100</f>
        <v>14.417989417989418</v>
      </c>
      <c r="F22" s="84">
        <v>8</v>
      </c>
      <c r="G22" s="42">
        <f t="shared" si="1"/>
        <v>1.0582010582010581</v>
      </c>
      <c r="H22" s="35">
        <v>839</v>
      </c>
      <c r="I22" s="35">
        <v>129</v>
      </c>
      <c r="J22" s="42">
        <f t="shared" si="13"/>
        <v>15.37544696066746</v>
      </c>
      <c r="K22" s="44">
        <v>6</v>
      </c>
      <c r="L22" s="43">
        <f t="shared" si="3"/>
        <v>0.7151370679380215</v>
      </c>
      <c r="M22" s="35">
        <f t="shared" si="4"/>
        <v>83</v>
      </c>
      <c r="N22" s="35">
        <f t="shared" si="9"/>
        <v>20</v>
      </c>
      <c r="O22" s="42">
        <f t="shared" si="10"/>
        <v>0.9574575426780427</v>
      </c>
      <c r="P22" s="35">
        <f t="shared" si="5"/>
        <v>-2</v>
      </c>
      <c r="Q22" s="42">
        <f t="shared" si="11"/>
        <v>-0.3430639902630367</v>
      </c>
      <c r="R22" s="54">
        <f t="shared" si="12"/>
        <v>6.666666666666667</v>
      </c>
      <c r="S22" s="55">
        <f t="shared" si="6"/>
        <v>0.31915251422601426</v>
      </c>
      <c r="T22" s="54">
        <f t="shared" si="7"/>
        <v>-0.6666666666666666</v>
      </c>
      <c r="U22" s="55">
        <f t="shared" si="8"/>
        <v>-0.11435466342101223</v>
      </c>
    </row>
    <row r="23" spans="1:21" ht="19.5" customHeight="1">
      <c r="A23" s="80">
        <v>4</v>
      </c>
      <c r="B23" s="81" t="s">
        <v>32</v>
      </c>
      <c r="C23" s="82">
        <v>508</v>
      </c>
      <c r="D23" s="82">
        <v>276</v>
      </c>
      <c r="E23" s="83">
        <f t="shared" si="0"/>
        <v>54.330708661417326</v>
      </c>
      <c r="F23" s="82">
        <v>6</v>
      </c>
      <c r="G23" s="42">
        <f t="shared" si="1"/>
        <v>1.1811023622047243</v>
      </c>
      <c r="H23" s="35">
        <v>596</v>
      </c>
      <c r="I23" s="35">
        <v>332</v>
      </c>
      <c r="J23" s="42">
        <f t="shared" si="13"/>
        <v>55.70469798657718</v>
      </c>
      <c r="K23" s="44">
        <v>0</v>
      </c>
      <c r="L23" s="43">
        <f t="shared" si="3"/>
        <v>0</v>
      </c>
      <c r="M23" s="35">
        <f t="shared" si="4"/>
        <v>88</v>
      </c>
      <c r="N23" s="35">
        <f t="shared" si="9"/>
        <v>56</v>
      </c>
      <c r="O23" s="42">
        <f t="shared" si="10"/>
        <v>1.3739893251598545</v>
      </c>
      <c r="P23" s="35">
        <f t="shared" si="5"/>
        <v>-6</v>
      </c>
      <c r="Q23" s="42">
        <f t="shared" si="11"/>
        <v>-1.1811023622047243</v>
      </c>
      <c r="R23" s="54">
        <f t="shared" si="12"/>
        <v>18.666666666666668</v>
      </c>
      <c r="S23" s="55">
        <f t="shared" si="6"/>
        <v>0.4579964417199515</v>
      </c>
      <c r="T23" s="54">
        <f t="shared" si="7"/>
        <v>-2</v>
      </c>
      <c r="U23" s="55">
        <f t="shared" si="8"/>
        <v>-0.39370078740157477</v>
      </c>
    </row>
    <row r="24" spans="1:21" ht="19.5" customHeight="1">
      <c r="A24" s="80">
        <v>5</v>
      </c>
      <c r="B24" s="81" t="s">
        <v>33</v>
      </c>
      <c r="C24" s="82">
        <v>296</v>
      </c>
      <c r="D24" s="82">
        <v>142</v>
      </c>
      <c r="E24" s="83">
        <f t="shared" si="0"/>
        <v>47.97297297297297</v>
      </c>
      <c r="F24" s="82">
        <v>25</v>
      </c>
      <c r="G24" s="42">
        <f t="shared" si="1"/>
        <v>8.445945945945946</v>
      </c>
      <c r="H24" s="35">
        <v>353</v>
      </c>
      <c r="I24" s="35">
        <v>176</v>
      </c>
      <c r="J24" s="42">
        <f t="shared" si="13"/>
        <v>49.858356940509914</v>
      </c>
      <c r="K24" s="44">
        <v>4</v>
      </c>
      <c r="L24" s="43">
        <f t="shared" si="3"/>
        <v>1.13314447592068</v>
      </c>
      <c r="M24" s="35">
        <f t="shared" si="4"/>
        <v>57</v>
      </c>
      <c r="N24" s="35">
        <f t="shared" si="9"/>
        <v>34</v>
      </c>
      <c r="O24" s="42">
        <f t="shared" si="10"/>
        <v>1.8853839675369457</v>
      </c>
      <c r="P24" s="35">
        <f t="shared" si="5"/>
        <v>-21</v>
      </c>
      <c r="Q24" s="42">
        <f t="shared" si="11"/>
        <v>-7.312801470025265</v>
      </c>
      <c r="R24" s="54">
        <f t="shared" si="12"/>
        <v>11.333333333333334</v>
      </c>
      <c r="S24" s="55">
        <f t="shared" si="6"/>
        <v>0.6284613225123152</v>
      </c>
      <c r="T24" s="54">
        <f t="shared" si="7"/>
        <v>-7</v>
      </c>
      <c r="U24" s="55">
        <f t="shared" si="8"/>
        <v>-2.4376004900084216</v>
      </c>
    </row>
    <row r="25" spans="1:21" ht="19.5" customHeight="1">
      <c r="A25" s="80">
        <v>6</v>
      </c>
      <c r="B25" s="81" t="s">
        <v>34</v>
      </c>
      <c r="C25" s="82">
        <v>399</v>
      </c>
      <c r="D25" s="82">
        <v>259</v>
      </c>
      <c r="E25" s="83">
        <f t="shared" si="0"/>
        <v>64.91228070175438</v>
      </c>
      <c r="F25" s="82">
        <v>4</v>
      </c>
      <c r="G25" s="42">
        <f t="shared" si="1"/>
        <v>1.0025062656641603</v>
      </c>
      <c r="H25" s="35">
        <v>415</v>
      </c>
      <c r="I25" s="35">
        <v>239</v>
      </c>
      <c r="J25" s="42">
        <f t="shared" si="13"/>
        <v>57.59036144578313</v>
      </c>
      <c r="K25" s="44">
        <v>0</v>
      </c>
      <c r="L25" s="43">
        <f t="shared" si="3"/>
        <v>0</v>
      </c>
      <c r="M25" s="35">
        <f t="shared" si="4"/>
        <v>16</v>
      </c>
      <c r="N25" s="35">
        <f t="shared" si="9"/>
        <v>-20</v>
      </c>
      <c r="O25" s="42">
        <f t="shared" si="10"/>
        <v>-7.3219192559712525</v>
      </c>
      <c r="P25" s="35">
        <f t="shared" si="5"/>
        <v>-4</v>
      </c>
      <c r="Q25" s="42">
        <f t="shared" si="11"/>
        <v>-1.0025062656641603</v>
      </c>
      <c r="R25" s="54">
        <f t="shared" si="12"/>
        <v>-6.666666666666667</v>
      </c>
      <c r="S25" s="55">
        <f t="shared" si="6"/>
        <v>-2.4406397519904175</v>
      </c>
      <c r="T25" s="54">
        <f t="shared" si="7"/>
        <v>-1.3333333333333333</v>
      </c>
      <c r="U25" s="55">
        <f t="shared" si="8"/>
        <v>-0.3341687552213868</v>
      </c>
    </row>
    <row r="26" spans="1:21" ht="19.5" customHeight="1">
      <c r="A26" s="80">
        <v>7</v>
      </c>
      <c r="B26" s="81" t="s">
        <v>35</v>
      </c>
      <c r="C26" s="82">
        <v>354</v>
      </c>
      <c r="D26" s="82">
        <v>277</v>
      </c>
      <c r="E26" s="83">
        <f t="shared" si="0"/>
        <v>78.24858757062147</v>
      </c>
      <c r="F26" s="82">
        <v>0</v>
      </c>
      <c r="G26" s="42">
        <f t="shared" si="1"/>
        <v>0</v>
      </c>
      <c r="H26" s="35">
        <v>382</v>
      </c>
      <c r="I26" s="35">
        <v>272</v>
      </c>
      <c r="J26" s="42">
        <f t="shared" si="13"/>
        <v>71.20418848167539</v>
      </c>
      <c r="K26" s="44">
        <v>10</v>
      </c>
      <c r="L26" s="43">
        <f t="shared" si="3"/>
        <v>2.6178010471204187</v>
      </c>
      <c r="M26" s="35">
        <f t="shared" si="4"/>
        <v>28</v>
      </c>
      <c r="N26" s="35">
        <f t="shared" si="9"/>
        <v>-5</v>
      </c>
      <c r="O26" s="42">
        <f t="shared" si="10"/>
        <v>-7.044399088946079</v>
      </c>
      <c r="P26" s="35">
        <f t="shared" si="5"/>
        <v>10</v>
      </c>
      <c r="Q26" s="42">
        <f t="shared" si="11"/>
        <v>2.6178010471204187</v>
      </c>
      <c r="R26" s="54">
        <f t="shared" si="12"/>
        <v>-1.6666666666666667</v>
      </c>
      <c r="S26" s="55">
        <f t="shared" si="6"/>
        <v>-2.348133029648693</v>
      </c>
      <c r="T26" s="54">
        <f t="shared" si="7"/>
        <v>3.3333333333333335</v>
      </c>
      <c r="U26" s="55">
        <f t="shared" si="8"/>
        <v>0.8726003490401396</v>
      </c>
    </row>
    <row r="27" spans="1:21" ht="19.5" customHeight="1">
      <c r="A27" s="87">
        <v>8</v>
      </c>
      <c r="B27" s="88" t="s">
        <v>36</v>
      </c>
      <c r="C27" s="89">
        <v>315</v>
      </c>
      <c r="D27" s="89">
        <v>286</v>
      </c>
      <c r="E27" s="90">
        <f t="shared" si="0"/>
        <v>90.7936507936508</v>
      </c>
      <c r="F27" s="89">
        <v>0</v>
      </c>
      <c r="G27" s="45">
        <f t="shared" si="1"/>
        <v>0</v>
      </c>
      <c r="H27" s="36">
        <v>365</v>
      </c>
      <c r="I27" s="36">
        <v>267</v>
      </c>
      <c r="J27" s="45">
        <f t="shared" si="13"/>
        <v>73.15068493150685</v>
      </c>
      <c r="K27" s="47">
        <v>18</v>
      </c>
      <c r="L27" s="46">
        <f t="shared" si="3"/>
        <v>4.931506849315069</v>
      </c>
      <c r="M27" s="36">
        <f t="shared" si="4"/>
        <v>50</v>
      </c>
      <c r="N27" s="36">
        <f t="shared" si="9"/>
        <v>-19</v>
      </c>
      <c r="O27" s="45">
        <f t="shared" si="10"/>
        <v>-17.642965862143953</v>
      </c>
      <c r="P27" s="36">
        <f t="shared" si="5"/>
        <v>18</v>
      </c>
      <c r="Q27" s="45">
        <f t="shared" si="11"/>
        <v>4.931506849315069</v>
      </c>
      <c r="R27" s="96">
        <f t="shared" si="12"/>
        <v>-6.333333333333333</v>
      </c>
      <c r="S27" s="97">
        <f t="shared" si="6"/>
        <v>-5.880988620714651</v>
      </c>
      <c r="T27" s="96">
        <f t="shared" si="7"/>
        <v>6</v>
      </c>
      <c r="U27" s="97">
        <f t="shared" si="8"/>
        <v>1.6438356164383563</v>
      </c>
    </row>
    <row r="28" spans="1:21" s="4" customFormat="1" ht="19.5" customHeight="1">
      <c r="A28" s="19" t="s">
        <v>94</v>
      </c>
      <c r="B28" s="20" t="s">
        <v>37</v>
      </c>
      <c r="C28" s="28">
        <f>SUM(C29:C39)</f>
        <v>4457</v>
      </c>
      <c r="D28" s="28">
        <f>SUM(D29:D39)</f>
        <v>3042</v>
      </c>
      <c r="E28" s="29">
        <f t="shared" si="0"/>
        <v>68.25218757011443</v>
      </c>
      <c r="F28" s="28">
        <f>SUM(F29:F39)</f>
        <v>277</v>
      </c>
      <c r="G28" s="29">
        <f t="shared" si="1"/>
        <v>6.214942786627777</v>
      </c>
      <c r="H28" s="28">
        <f>SUM(H29:H39)</f>
        <v>4891</v>
      </c>
      <c r="I28" s="28">
        <f>SUM(I29:I39)</f>
        <v>2616</v>
      </c>
      <c r="J28" s="29">
        <f t="shared" si="13"/>
        <v>53.48599468411368</v>
      </c>
      <c r="K28" s="32">
        <f>SUM(K29:K39)</f>
        <v>328</v>
      </c>
      <c r="L28" s="33">
        <f t="shared" si="3"/>
        <v>6.706195052136578</v>
      </c>
      <c r="M28" s="28">
        <f t="shared" si="4"/>
        <v>434</v>
      </c>
      <c r="N28" s="28">
        <f t="shared" si="9"/>
        <v>-426</v>
      </c>
      <c r="O28" s="29">
        <f t="shared" si="10"/>
        <v>-14.766192886000752</v>
      </c>
      <c r="P28" s="28">
        <f t="shared" si="5"/>
        <v>51</v>
      </c>
      <c r="Q28" s="29">
        <f t="shared" si="11"/>
        <v>0.49125226550880097</v>
      </c>
      <c r="R28" s="28">
        <f t="shared" si="12"/>
        <v>-142</v>
      </c>
      <c r="S28" s="29">
        <f t="shared" si="6"/>
        <v>-4.922064295333584</v>
      </c>
      <c r="T28" s="28">
        <f t="shared" si="7"/>
        <v>17</v>
      </c>
      <c r="U28" s="29">
        <f t="shared" si="8"/>
        <v>0.16375075516960033</v>
      </c>
    </row>
    <row r="29" spans="1:21" ht="19.5" customHeight="1">
      <c r="A29" s="91">
        <v>1</v>
      </c>
      <c r="B29" s="92" t="s">
        <v>38</v>
      </c>
      <c r="C29" s="93">
        <v>830</v>
      </c>
      <c r="D29" s="93">
        <v>641</v>
      </c>
      <c r="E29" s="94">
        <f t="shared" si="0"/>
        <v>77.22891566265059</v>
      </c>
      <c r="F29" s="93">
        <v>30</v>
      </c>
      <c r="G29" s="37">
        <f t="shared" si="1"/>
        <v>3.614457831325301</v>
      </c>
      <c r="H29" s="38">
        <v>928</v>
      </c>
      <c r="I29" s="38">
        <v>621</v>
      </c>
      <c r="J29" s="37">
        <f t="shared" si="13"/>
        <v>66.91810344827587</v>
      </c>
      <c r="K29" s="38">
        <v>84</v>
      </c>
      <c r="L29" s="39">
        <f t="shared" si="3"/>
        <v>9.051724137931034</v>
      </c>
      <c r="M29" s="38">
        <f t="shared" si="4"/>
        <v>98</v>
      </c>
      <c r="N29" s="38">
        <f t="shared" si="9"/>
        <v>-20</v>
      </c>
      <c r="O29" s="37">
        <f t="shared" si="10"/>
        <v>-10.310812214374721</v>
      </c>
      <c r="P29" s="38">
        <f t="shared" si="5"/>
        <v>54</v>
      </c>
      <c r="Q29" s="37">
        <f t="shared" si="11"/>
        <v>5.437266306605733</v>
      </c>
      <c r="R29" s="98">
        <f t="shared" si="12"/>
        <v>-6.666666666666667</v>
      </c>
      <c r="S29" s="99">
        <f t="shared" si="6"/>
        <v>-3.4369374047915735</v>
      </c>
      <c r="T29" s="98">
        <f t="shared" si="7"/>
        <v>18</v>
      </c>
      <c r="U29" s="99">
        <f t="shared" si="8"/>
        <v>1.812422102201911</v>
      </c>
    </row>
    <row r="30" spans="1:21" ht="19.5" customHeight="1">
      <c r="A30" s="80">
        <v>2</v>
      </c>
      <c r="B30" s="81" t="s">
        <v>39</v>
      </c>
      <c r="C30" s="82">
        <v>629</v>
      </c>
      <c r="D30" s="82">
        <v>361</v>
      </c>
      <c r="E30" s="83">
        <f t="shared" si="0"/>
        <v>57.39268680445151</v>
      </c>
      <c r="F30" s="82">
        <v>62</v>
      </c>
      <c r="G30" s="42">
        <f t="shared" si="1"/>
        <v>9.85691573926868</v>
      </c>
      <c r="H30" s="35">
        <v>666</v>
      </c>
      <c r="I30" s="35">
        <v>244</v>
      </c>
      <c r="J30" s="42">
        <f t="shared" si="13"/>
        <v>36.63663663663664</v>
      </c>
      <c r="K30" s="35">
        <v>63</v>
      </c>
      <c r="L30" s="43">
        <f t="shared" si="3"/>
        <v>9.45945945945946</v>
      </c>
      <c r="M30" s="35">
        <f t="shared" si="4"/>
        <v>37</v>
      </c>
      <c r="N30" s="35">
        <f t="shared" si="9"/>
        <v>-117</v>
      </c>
      <c r="O30" s="42">
        <f t="shared" si="10"/>
        <v>-20.75605016781487</v>
      </c>
      <c r="P30" s="35">
        <f t="shared" si="5"/>
        <v>1</v>
      </c>
      <c r="Q30" s="42">
        <f t="shared" si="11"/>
        <v>-0.39745627980922116</v>
      </c>
      <c r="R30" s="54">
        <f t="shared" si="12"/>
        <v>-39</v>
      </c>
      <c r="S30" s="55">
        <f t="shared" si="6"/>
        <v>-6.9186833892716235</v>
      </c>
      <c r="T30" s="54">
        <f t="shared" si="7"/>
        <v>0.3333333333333333</v>
      </c>
      <c r="U30" s="55">
        <f t="shared" si="8"/>
        <v>-0.13248542660307372</v>
      </c>
    </row>
    <row r="31" spans="1:21" ht="19.5" customHeight="1">
      <c r="A31" s="80">
        <v>3</v>
      </c>
      <c r="B31" s="81" t="s">
        <v>40</v>
      </c>
      <c r="C31" s="82">
        <v>699</v>
      </c>
      <c r="D31" s="82">
        <v>497</v>
      </c>
      <c r="E31" s="83">
        <f t="shared" si="0"/>
        <v>71.10157367668097</v>
      </c>
      <c r="F31" s="82">
        <v>56</v>
      </c>
      <c r="G31" s="42">
        <f t="shared" si="1"/>
        <v>8.011444921316166</v>
      </c>
      <c r="H31" s="35">
        <v>740</v>
      </c>
      <c r="I31" s="35">
        <v>401</v>
      </c>
      <c r="J31" s="42">
        <f t="shared" si="13"/>
        <v>54.18918918918919</v>
      </c>
      <c r="K31" s="35">
        <v>24</v>
      </c>
      <c r="L31" s="43">
        <f t="shared" si="3"/>
        <v>3.2432432432432434</v>
      </c>
      <c r="M31" s="35">
        <f t="shared" si="4"/>
        <v>41</v>
      </c>
      <c r="N31" s="35">
        <f t="shared" si="9"/>
        <v>-96</v>
      </c>
      <c r="O31" s="42">
        <f t="shared" si="10"/>
        <v>-16.912384487491778</v>
      </c>
      <c r="P31" s="35">
        <f t="shared" si="5"/>
        <v>-32</v>
      </c>
      <c r="Q31" s="42">
        <f t="shared" si="11"/>
        <v>-4.768201678072922</v>
      </c>
      <c r="R31" s="54">
        <f t="shared" si="12"/>
        <v>-32</v>
      </c>
      <c r="S31" s="55">
        <f t="shared" si="6"/>
        <v>-5.637461495830593</v>
      </c>
      <c r="T31" s="54">
        <f t="shared" si="7"/>
        <v>-10.666666666666666</v>
      </c>
      <c r="U31" s="55">
        <f t="shared" si="8"/>
        <v>-1.5894005593576406</v>
      </c>
    </row>
    <row r="32" spans="1:21" ht="19.5" customHeight="1">
      <c r="A32" s="80">
        <v>4</v>
      </c>
      <c r="B32" s="81" t="s">
        <v>41</v>
      </c>
      <c r="C32" s="82">
        <v>327</v>
      </c>
      <c r="D32" s="82">
        <v>217</v>
      </c>
      <c r="E32" s="83">
        <f t="shared" si="0"/>
        <v>66.36085626911316</v>
      </c>
      <c r="F32" s="82">
        <v>25</v>
      </c>
      <c r="G32" s="42">
        <f t="shared" si="1"/>
        <v>7.64525993883792</v>
      </c>
      <c r="H32" s="41">
        <v>369</v>
      </c>
      <c r="I32" s="52">
        <v>205</v>
      </c>
      <c r="J32" s="42">
        <f t="shared" si="13"/>
        <v>55.55555555555556</v>
      </c>
      <c r="K32" s="52">
        <v>29</v>
      </c>
      <c r="L32" s="43">
        <f t="shared" si="3"/>
        <v>7.8590785907859075</v>
      </c>
      <c r="M32" s="35">
        <f t="shared" si="4"/>
        <v>42</v>
      </c>
      <c r="N32" s="35">
        <f t="shared" si="9"/>
        <v>-12</v>
      </c>
      <c r="O32" s="42">
        <f t="shared" si="10"/>
        <v>-10.8053007135576</v>
      </c>
      <c r="P32" s="35">
        <f t="shared" si="5"/>
        <v>4</v>
      </c>
      <c r="Q32" s="42">
        <f t="shared" si="11"/>
        <v>0.21381865194798788</v>
      </c>
      <c r="R32" s="54">
        <f t="shared" si="12"/>
        <v>-4</v>
      </c>
      <c r="S32" s="55">
        <f t="shared" si="6"/>
        <v>-3.6017669045192</v>
      </c>
      <c r="T32" s="54">
        <f t="shared" si="7"/>
        <v>1.3333333333333333</v>
      </c>
      <c r="U32" s="55">
        <f t="shared" si="8"/>
        <v>0.07127288398266263</v>
      </c>
    </row>
    <row r="33" spans="1:21" ht="19.5" customHeight="1">
      <c r="A33" s="80">
        <v>5</v>
      </c>
      <c r="B33" s="81" t="s">
        <v>42</v>
      </c>
      <c r="C33" s="82">
        <v>367</v>
      </c>
      <c r="D33" s="82">
        <v>231</v>
      </c>
      <c r="E33" s="83">
        <f t="shared" si="0"/>
        <v>62.94277929155313</v>
      </c>
      <c r="F33" s="82">
        <v>15</v>
      </c>
      <c r="G33" s="42">
        <f t="shared" si="1"/>
        <v>4.087193460490464</v>
      </c>
      <c r="H33" s="52">
        <v>411</v>
      </c>
      <c r="I33" s="52">
        <v>186</v>
      </c>
      <c r="J33" s="42">
        <f t="shared" si="13"/>
        <v>45.25547445255474</v>
      </c>
      <c r="K33" s="52">
        <v>18</v>
      </c>
      <c r="L33" s="43">
        <f t="shared" si="3"/>
        <v>4.37956204379562</v>
      </c>
      <c r="M33" s="35">
        <f t="shared" si="4"/>
        <v>44</v>
      </c>
      <c r="N33" s="35">
        <f t="shared" si="9"/>
        <v>-45</v>
      </c>
      <c r="O33" s="42">
        <f t="shared" si="10"/>
        <v>-17.687304838998386</v>
      </c>
      <c r="P33" s="35">
        <f t="shared" si="5"/>
        <v>3</v>
      </c>
      <c r="Q33" s="42">
        <f t="shared" si="11"/>
        <v>0.2923685833051568</v>
      </c>
      <c r="R33" s="54">
        <f t="shared" si="12"/>
        <v>-15</v>
      </c>
      <c r="S33" s="55">
        <f t="shared" si="6"/>
        <v>-5.895768279666129</v>
      </c>
      <c r="T33" s="54">
        <f t="shared" si="7"/>
        <v>1</v>
      </c>
      <c r="U33" s="55">
        <f t="shared" si="8"/>
        <v>0.09745619443505227</v>
      </c>
    </row>
    <row r="34" spans="1:21" ht="19.5" customHeight="1">
      <c r="A34" s="80">
        <v>6</v>
      </c>
      <c r="B34" s="81" t="s">
        <v>43</v>
      </c>
      <c r="C34" s="82">
        <v>208</v>
      </c>
      <c r="D34" s="82">
        <v>132</v>
      </c>
      <c r="E34" s="83">
        <f t="shared" si="0"/>
        <v>63.46153846153846</v>
      </c>
      <c r="F34" s="82">
        <v>12</v>
      </c>
      <c r="G34" s="42">
        <f t="shared" si="1"/>
        <v>5.769230769230769</v>
      </c>
      <c r="H34" s="52">
        <v>249</v>
      </c>
      <c r="I34" s="52">
        <v>126</v>
      </c>
      <c r="J34" s="42">
        <f t="shared" si="13"/>
        <v>50.602409638554214</v>
      </c>
      <c r="K34" s="52">
        <v>8</v>
      </c>
      <c r="L34" s="43">
        <f t="shared" si="3"/>
        <v>3.2128514056224895</v>
      </c>
      <c r="M34" s="35">
        <f t="shared" si="4"/>
        <v>41</v>
      </c>
      <c r="N34" s="35">
        <f t="shared" si="9"/>
        <v>-6</v>
      </c>
      <c r="O34" s="42">
        <f t="shared" si="10"/>
        <v>-12.859128822984246</v>
      </c>
      <c r="P34" s="35">
        <f t="shared" si="5"/>
        <v>-4</v>
      </c>
      <c r="Q34" s="42">
        <f t="shared" si="11"/>
        <v>-2.5563793636082797</v>
      </c>
      <c r="R34" s="54">
        <f t="shared" si="12"/>
        <v>-2</v>
      </c>
      <c r="S34" s="55">
        <f t="shared" si="6"/>
        <v>-4.286376274328082</v>
      </c>
      <c r="T34" s="54">
        <f t="shared" si="7"/>
        <v>-1.3333333333333333</v>
      </c>
      <c r="U34" s="55">
        <f t="shared" si="8"/>
        <v>-0.8521264545360933</v>
      </c>
    </row>
    <row r="35" spans="1:21" ht="19.5" customHeight="1">
      <c r="A35" s="80">
        <v>7</v>
      </c>
      <c r="B35" s="81" t="s">
        <v>44</v>
      </c>
      <c r="C35" s="82">
        <v>368</v>
      </c>
      <c r="D35" s="82">
        <v>263</v>
      </c>
      <c r="E35" s="83">
        <f t="shared" si="0"/>
        <v>71.46739130434783</v>
      </c>
      <c r="F35" s="82">
        <v>8</v>
      </c>
      <c r="G35" s="42">
        <f t="shared" si="1"/>
        <v>2.1739130434782608</v>
      </c>
      <c r="H35" s="52">
        <v>397</v>
      </c>
      <c r="I35" s="52">
        <v>218</v>
      </c>
      <c r="J35" s="42">
        <f t="shared" si="13"/>
        <v>54.91183879093199</v>
      </c>
      <c r="K35" s="52">
        <v>21</v>
      </c>
      <c r="L35" s="43">
        <f t="shared" si="3"/>
        <v>5.289672544080604</v>
      </c>
      <c r="M35" s="35">
        <f t="shared" si="4"/>
        <v>29</v>
      </c>
      <c r="N35" s="35">
        <f t="shared" si="9"/>
        <v>-45</v>
      </c>
      <c r="O35" s="42">
        <f t="shared" si="10"/>
        <v>-16.55555251341584</v>
      </c>
      <c r="P35" s="35">
        <f t="shared" si="5"/>
        <v>13</v>
      </c>
      <c r="Q35" s="42">
        <f t="shared" si="11"/>
        <v>3.1157595006023433</v>
      </c>
      <c r="R35" s="54">
        <f t="shared" si="12"/>
        <v>-15</v>
      </c>
      <c r="S35" s="55">
        <f t="shared" si="6"/>
        <v>-5.518517504471947</v>
      </c>
      <c r="T35" s="54">
        <f t="shared" si="7"/>
        <v>4.333333333333333</v>
      </c>
      <c r="U35" s="55">
        <f t="shared" si="8"/>
        <v>1.038586500200781</v>
      </c>
    </row>
    <row r="36" spans="1:21" ht="19.5" customHeight="1">
      <c r="A36" s="80">
        <v>8</v>
      </c>
      <c r="B36" s="81" t="s">
        <v>45</v>
      </c>
      <c r="C36" s="82">
        <v>289</v>
      </c>
      <c r="D36" s="82">
        <v>224</v>
      </c>
      <c r="E36" s="83">
        <f t="shared" si="0"/>
        <v>77.50865051903114</v>
      </c>
      <c r="F36" s="82">
        <v>17</v>
      </c>
      <c r="G36" s="42">
        <f t="shared" si="1"/>
        <v>5.88235294117647</v>
      </c>
      <c r="H36" s="52">
        <v>303</v>
      </c>
      <c r="I36" s="52">
        <v>180</v>
      </c>
      <c r="J36" s="42">
        <f t="shared" si="13"/>
        <v>59.4059405940594</v>
      </c>
      <c r="K36" s="52">
        <v>43</v>
      </c>
      <c r="L36" s="43">
        <f t="shared" si="3"/>
        <v>14.19141914191419</v>
      </c>
      <c r="M36" s="35">
        <f t="shared" si="4"/>
        <v>14</v>
      </c>
      <c r="N36" s="35">
        <f t="shared" si="9"/>
        <v>-44</v>
      </c>
      <c r="O36" s="42">
        <f t="shared" si="10"/>
        <v>-18.102709924971734</v>
      </c>
      <c r="P36" s="35">
        <f t="shared" si="5"/>
        <v>26</v>
      </c>
      <c r="Q36" s="42">
        <f t="shared" si="11"/>
        <v>8.309066200737721</v>
      </c>
      <c r="R36" s="54">
        <f t="shared" si="12"/>
        <v>-14.666666666666666</v>
      </c>
      <c r="S36" s="55">
        <f t="shared" si="6"/>
        <v>-6.034236641657245</v>
      </c>
      <c r="T36" s="54">
        <f t="shared" si="7"/>
        <v>8.666666666666666</v>
      </c>
      <c r="U36" s="55">
        <f t="shared" si="8"/>
        <v>2.7696887335792404</v>
      </c>
    </row>
    <row r="37" spans="1:21" ht="19.5" customHeight="1">
      <c r="A37" s="80">
        <v>9</v>
      </c>
      <c r="B37" s="81" t="s">
        <v>91</v>
      </c>
      <c r="C37" s="82">
        <v>305</v>
      </c>
      <c r="D37" s="82">
        <v>159</v>
      </c>
      <c r="E37" s="83">
        <f t="shared" si="0"/>
        <v>52.131147540983605</v>
      </c>
      <c r="F37" s="82">
        <v>43</v>
      </c>
      <c r="G37" s="42">
        <f t="shared" si="1"/>
        <v>14.098360655737704</v>
      </c>
      <c r="H37" s="52">
        <v>342</v>
      </c>
      <c r="I37" s="52">
        <v>145</v>
      </c>
      <c r="J37" s="42">
        <f t="shared" si="13"/>
        <v>42.39766081871345</v>
      </c>
      <c r="K37" s="52">
        <v>38</v>
      </c>
      <c r="L37" s="43">
        <f t="shared" si="3"/>
        <v>11.11111111111111</v>
      </c>
      <c r="M37" s="35">
        <f t="shared" si="4"/>
        <v>37</v>
      </c>
      <c r="N37" s="35">
        <f t="shared" si="9"/>
        <v>-14</v>
      </c>
      <c r="O37" s="42">
        <f t="shared" si="10"/>
        <v>-9.733486722270158</v>
      </c>
      <c r="P37" s="35">
        <f t="shared" si="5"/>
        <v>-5</v>
      </c>
      <c r="Q37" s="42">
        <f t="shared" si="11"/>
        <v>-2.987249544626593</v>
      </c>
      <c r="R37" s="54">
        <f t="shared" si="12"/>
        <v>-4.666666666666667</v>
      </c>
      <c r="S37" s="55">
        <f t="shared" si="6"/>
        <v>-3.2444955740900525</v>
      </c>
      <c r="T37" s="54">
        <f t="shared" si="7"/>
        <v>-1.6666666666666667</v>
      </c>
      <c r="U37" s="55">
        <f t="shared" si="8"/>
        <v>-0.9957498482088644</v>
      </c>
    </row>
    <row r="38" spans="1:21" ht="19.5" customHeight="1">
      <c r="A38" s="80">
        <v>10</v>
      </c>
      <c r="B38" s="81" t="s">
        <v>46</v>
      </c>
      <c r="C38" s="82">
        <v>228</v>
      </c>
      <c r="D38" s="82">
        <v>167</v>
      </c>
      <c r="E38" s="83">
        <f t="shared" si="0"/>
        <v>73.24561403508771</v>
      </c>
      <c r="F38" s="82">
        <v>6</v>
      </c>
      <c r="G38" s="42">
        <f t="shared" si="1"/>
        <v>2.631578947368421</v>
      </c>
      <c r="H38" s="52">
        <v>252</v>
      </c>
      <c r="I38" s="52">
        <v>142</v>
      </c>
      <c r="J38" s="42">
        <f t="shared" si="13"/>
        <v>56.34920634920635</v>
      </c>
      <c r="K38" s="52">
        <v>0</v>
      </c>
      <c r="L38" s="43">
        <f t="shared" si="3"/>
        <v>0</v>
      </c>
      <c r="M38" s="35">
        <f t="shared" si="4"/>
        <v>24</v>
      </c>
      <c r="N38" s="35">
        <f t="shared" si="9"/>
        <v>-25</v>
      </c>
      <c r="O38" s="42">
        <f t="shared" si="10"/>
        <v>-16.896407685881364</v>
      </c>
      <c r="P38" s="35">
        <f t="shared" si="5"/>
        <v>-6</v>
      </c>
      <c r="Q38" s="42">
        <f t="shared" si="11"/>
        <v>-2.631578947368421</v>
      </c>
      <c r="R38" s="54">
        <f t="shared" si="12"/>
        <v>-8.333333333333334</v>
      </c>
      <c r="S38" s="55">
        <f t="shared" si="6"/>
        <v>-5.632135895293788</v>
      </c>
      <c r="T38" s="54">
        <f t="shared" si="7"/>
        <v>-2</v>
      </c>
      <c r="U38" s="55">
        <f t="shared" si="8"/>
        <v>-0.8771929824561403</v>
      </c>
    </row>
    <row r="39" spans="1:21" ht="19.5" customHeight="1">
      <c r="A39" s="87">
        <v>11</v>
      </c>
      <c r="B39" s="88" t="s">
        <v>47</v>
      </c>
      <c r="C39" s="89">
        <v>207</v>
      </c>
      <c r="D39" s="89">
        <v>150</v>
      </c>
      <c r="E39" s="90">
        <f t="shared" si="0"/>
        <v>72.46376811594203</v>
      </c>
      <c r="F39" s="89">
        <v>3</v>
      </c>
      <c r="G39" s="45">
        <f aca="true" t="shared" si="14" ref="G39:G72">F39/C39*100</f>
        <v>1.4492753623188406</v>
      </c>
      <c r="H39" s="53">
        <v>234</v>
      </c>
      <c r="I39" s="53">
        <v>148</v>
      </c>
      <c r="J39" s="45">
        <f>I39/H39*100</f>
        <v>63.24786324786324</v>
      </c>
      <c r="K39" s="53">
        <v>0</v>
      </c>
      <c r="L39" s="46">
        <f t="shared" si="3"/>
        <v>0</v>
      </c>
      <c r="M39" s="36">
        <f t="shared" si="4"/>
        <v>27</v>
      </c>
      <c r="N39" s="36">
        <f t="shared" si="9"/>
        <v>-2</v>
      </c>
      <c r="O39" s="45">
        <f t="shared" si="10"/>
        <v>-9.215904868078788</v>
      </c>
      <c r="P39" s="36">
        <f t="shared" si="5"/>
        <v>-3</v>
      </c>
      <c r="Q39" s="45">
        <f t="shared" si="11"/>
        <v>-1.4492753623188406</v>
      </c>
      <c r="R39" s="96">
        <f t="shared" si="12"/>
        <v>-0.6666666666666666</v>
      </c>
      <c r="S39" s="97">
        <f t="shared" si="6"/>
        <v>-3.071968289359596</v>
      </c>
      <c r="T39" s="96">
        <f t="shared" si="7"/>
        <v>-1</v>
      </c>
      <c r="U39" s="97">
        <f t="shared" si="8"/>
        <v>-0.4830917874396135</v>
      </c>
    </row>
    <row r="40" spans="1:21" s="3" customFormat="1" ht="19.5" customHeight="1">
      <c r="A40" s="19" t="s">
        <v>95</v>
      </c>
      <c r="B40" s="20" t="s">
        <v>59</v>
      </c>
      <c r="C40" s="28">
        <f>SUM(C41:C49)</f>
        <v>5655</v>
      </c>
      <c r="D40" s="28">
        <f>SUM(D41:D49)</f>
        <v>4362</v>
      </c>
      <c r="E40" s="29">
        <f aca="true" t="shared" si="15" ref="E40:E73">D40/C40*100</f>
        <v>77.13527851458886</v>
      </c>
      <c r="F40" s="28">
        <f>SUM(F41:F49)</f>
        <v>79</v>
      </c>
      <c r="G40" s="29">
        <f t="shared" si="14"/>
        <v>1.3969938107869142</v>
      </c>
      <c r="H40" s="28">
        <f>SUM(H41:H49)</f>
        <v>6120</v>
      </c>
      <c r="I40" s="28">
        <f>SUM(I41:I49)</f>
        <v>3140</v>
      </c>
      <c r="J40" s="29">
        <f aca="true" t="shared" si="16" ref="J40:J72">I40/H40*100</f>
        <v>51.307189542483655</v>
      </c>
      <c r="K40" s="28">
        <f>SUM(K41:K49)</f>
        <v>11</v>
      </c>
      <c r="L40" s="33">
        <f t="shared" si="3"/>
        <v>0.17973856209150327</v>
      </c>
      <c r="M40" s="28">
        <f t="shared" si="4"/>
        <v>465</v>
      </c>
      <c r="N40" s="28">
        <f t="shared" si="9"/>
        <v>-1222</v>
      </c>
      <c r="O40" s="29">
        <f t="shared" si="10"/>
        <v>-25.828088972105206</v>
      </c>
      <c r="P40" s="28">
        <f t="shared" si="5"/>
        <v>-68</v>
      </c>
      <c r="Q40" s="29">
        <f t="shared" si="11"/>
        <v>-1.217255248695411</v>
      </c>
      <c r="R40" s="28">
        <f t="shared" si="12"/>
        <v>-407.3333333333333</v>
      </c>
      <c r="S40" s="29">
        <f t="shared" si="6"/>
        <v>-8.609362990701735</v>
      </c>
      <c r="T40" s="28">
        <f t="shared" si="7"/>
        <v>-22.666666666666668</v>
      </c>
      <c r="U40" s="29">
        <f t="shared" si="8"/>
        <v>-0.405751749565137</v>
      </c>
    </row>
    <row r="41" spans="1:21" ht="19.5" customHeight="1">
      <c r="A41" s="91">
        <v>1</v>
      </c>
      <c r="B41" s="92" t="s">
        <v>58</v>
      </c>
      <c r="C41" s="93">
        <v>630</v>
      </c>
      <c r="D41" s="93">
        <v>432</v>
      </c>
      <c r="E41" s="94">
        <f t="shared" si="15"/>
        <v>68.57142857142857</v>
      </c>
      <c r="F41" s="93">
        <v>22</v>
      </c>
      <c r="G41" s="37">
        <f t="shared" si="14"/>
        <v>3.492063492063492</v>
      </c>
      <c r="H41" s="38">
        <v>677</v>
      </c>
      <c r="I41" s="38">
        <v>287</v>
      </c>
      <c r="J41" s="37">
        <f t="shared" si="16"/>
        <v>42.39290989660266</v>
      </c>
      <c r="K41" s="40">
        <v>0</v>
      </c>
      <c r="L41" s="39">
        <f t="shared" si="3"/>
        <v>0</v>
      </c>
      <c r="M41" s="38">
        <f t="shared" si="4"/>
        <v>47</v>
      </c>
      <c r="N41" s="38">
        <f t="shared" si="9"/>
        <v>-145</v>
      </c>
      <c r="O41" s="37">
        <f t="shared" si="10"/>
        <v>-26.17851867482591</v>
      </c>
      <c r="P41" s="38">
        <f t="shared" si="5"/>
        <v>-22</v>
      </c>
      <c r="Q41" s="37">
        <f t="shared" si="11"/>
        <v>-3.492063492063492</v>
      </c>
      <c r="R41" s="98">
        <f t="shared" si="12"/>
        <v>-48.333333333333336</v>
      </c>
      <c r="S41" s="99">
        <f t="shared" si="6"/>
        <v>-8.726172891608636</v>
      </c>
      <c r="T41" s="98">
        <f t="shared" si="7"/>
        <v>-7.333333333333333</v>
      </c>
      <c r="U41" s="99">
        <f t="shared" si="8"/>
        <v>-1.164021164021164</v>
      </c>
    </row>
    <row r="42" spans="1:21" ht="19.5" customHeight="1">
      <c r="A42" s="80">
        <v>2</v>
      </c>
      <c r="B42" s="81" t="s">
        <v>60</v>
      </c>
      <c r="C42" s="82">
        <v>677</v>
      </c>
      <c r="D42" s="82">
        <v>454</v>
      </c>
      <c r="E42" s="83">
        <f t="shared" si="15"/>
        <v>67.0605612998523</v>
      </c>
      <c r="F42" s="82">
        <v>0</v>
      </c>
      <c r="G42" s="42">
        <f t="shared" si="14"/>
        <v>0</v>
      </c>
      <c r="H42" s="35">
        <v>776</v>
      </c>
      <c r="I42" s="35">
        <v>330</v>
      </c>
      <c r="J42" s="42">
        <f t="shared" si="16"/>
        <v>42.52577319587629</v>
      </c>
      <c r="K42" s="44">
        <v>0</v>
      </c>
      <c r="L42" s="43">
        <f t="shared" si="3"/>
        <v>0</v>
      </c>
      <c r="M42" s="35">
        <f t="shared" si="4"/>
        <v>99</v>
      </c>
      <c r="N42" s="35">
        <f t="shared" si="9"/>
        <v>-124</v>
      </c>
      <c r="O42" s="42">
        <f t="shared" si="10"/>
        <v>-24.534788103976005</v>
      </c>
      <c r="P42" s="35">
        <f t="shared" si="5"/>
        <v>0</v>
      </c>
      <c r="Q42" s="42">
        <f t="shared" si="11"/>
        <v>0</v>
      </c>
      <c r="R42" s="54">
        <f t="shared" si="12"/>
        <v>-41.333333333333336</v>
      </c>
      <c r="S42" s="55">
        <f t="shared" si="6"/>
        <v>-8.178262701325336</v>
      </c>
      <c r="T42" s="54">
        <f t="shared" si="7"/>
        <v>0</v>
      </c>
      <c r="U42" s="55">
        <f t="shared" si="8"/>
        <v>0</v>
      </c>
    </row>
    <row r="43" spans="1:21" ht="19.5" customHeight="1">
      <c r="A43" s="80">
        <v>3</v>
      </c>
      <c r="B43" s="81" t="s">
        <v>61</v>
      </c>
      <c r="C43" s="82">
        <v>905</v>
      </c>
      <c r="D43" s="82">
        <v>810</v>
      </c>
      <c r="E43" s="83">
        <f t="shared" si="15"/>
        <v>89.50276243093923</v>
      </c>
      <c r="F43" s="82">
        <v>0</v>
      </c>
      <c r="G43" s="42">
        <f t="shared" si="14"/>
        <v>0</v>
      </c>
      <c r="H43" s="35">
        <v>963</v>
      </c>
      <c r="I43" s="35">
        <v>570</v>
      </c>
      <c r="J43" s="42">
        <f t="shared" si="16"/>
        <v>59.19003115264797</v>
      </c>
      <c r="K43" s="44">
        <v>0</v>
      </c>
      <c r="L43" s="43">
        <f t="shared" si="3"/>
        <v>0</v>
      </c>
      <c r="M43" s="35">
        <f t="shared" si="4"/>
        <v>58</v>
      </c>
      <c r="N43" s="35">
        <f t="shared" si="9"/>
        <v>-240</v>
      </c>
      <c r="O43" s="42">
        <f t="shared" si="10"/>
        <v>-30.31273127829126</v>
      </c>
      <c r="P43" s="35">
        <f t="shared" si="5"/>
        <v>0</v>
      </c>
      <c r="Q43" s="42">
        <f t="shared" si="11"/>
        <v>0</v>
      </c>
      <c r="R43" s="54">
        <f t="shared" si="12"/>
        <v>-80</v>
      </c>
      <c r="S43" s="55">
        <f t="shared" si="6"/>
        <v>-10.10424375943042</v>
      </c>
      <c r="T43" s="54">
        <f t="shared" si="7"/>
        <v>0</v>
      </c>
      <c r="U43" s="55">
        <f t="shared" si="8"/>
        <v>0</v>
      </c>
    </row>
    <row r="44" spans="1:21" ht="19.5" customHeight="1">
      <c r="A44" s="80">
        <v>4</v>
      </c>
      <c r="B44" s="81" t="s">
        <v>62</v>
      </c>
      <c r="C44" s="82">
        <v>572</v>
      </c>
      <c r="D44" s="82">
        <v>423</v>
      </c>
      <c r="E44" s="83">
        <f t="shared" si="15"/>
        <v>73.95104895104895</v>
      </c>
      <c r="F44" s="82">
        <v>4</v>
      </c>
      <c r="G44" s="42">
        <f t="shared" si="14"/>
        <v>0.6993006993006993</v>
      </c>
      <c r="H44" s="35">
        <v>607</v>
      </c>
      <c r="I44" s="35">
        <v>303</v>
      </c>
      <c r="J44" s="42">
        <f t="shared" si="16"/>
        <v>49.9176276771005</v>
      </c>
      <c r="K44" s="44">
        <v>0</v>
      </c>
      <c r="L44" s="43">
        <f t="shared" si="3"/>
        <v>0</v>
      </c>
      <c r="M44" s="35">
        <f t="shared" si="4"/>
        <v>35</v>
      </c>
      <c r="N44" s="35">
        <f t="shared" si="9"/>
        <v>-120</v>
      </c>
      <c r="O44" s="42">
        <f t="shared" si="10"/>
        <v>-24.03342127394845</v>
      </c>
      <c r="P44" s="35">
        <f t="shared" si="5"/>
        <v>-4</v>
      </c>
      <c r="Q44" s="42">
        <f t="shared" si="11"/>
        <v>-0.6993006993006993</v>
      </c>
      <c r="R44" s="54">
        <f t="shared" si="12"/>
        <v>-40</v>
      </c>
      <c r="S44" s="55">
        <f t="shared" si="6"/>
        <v>-8.011140424649483</v>
      </c>
      <c r="T44" s="54">
        <f t="shared" si="7"/>
        <v>-1.3333333333333333</v>
      </c>
      <c r="U44" s="55">
        <f t="shared" si="8"/>
        <v>-0.2331002331002331</v>
      </c>
    </row>
    <row r="45" spans="1:21" ht="19.5" customHeight="1">
      <c r="A45" s="80">
        <v>5</v>
      </c>
      <c r="B45" s="81" t="s">
        <v>63</v>
      </c>
      <c r="C45" s="82">
        <v>594</v>
      </c>
      <c r="D45" s="82">
        <v>512</v>
      </c>
      <c r="E45" s="83">
        <f t="shared" si="15"/>
        <v>86.19528619528619</v>
      </c>
      <c r="F45" s="82">
        <v>0</v>
      </c>
      <c r="G45" s="42">
        <f t="shared" si="14"/>
        <v>0</v>
      </c>
      <c r="H45" s="35">
        <v>659</v>
      </c>
      <c r="I45" s="35">
        <v>379</v>
      </c>
      <c r="J45" s="42">
        <f t="shared" si="16"/>
        <v>57.5113808801214</v>
      </c>
      <c r="K45" s="44">
        <v>0</v>
      </c>
      <c r="L45" s="43">
        <f t="shared" si="3"/>
        <v>0</v>
      </c>
      <c r="M45" s="35">
        <f t="shared" si="4"/>
        <v>65</v>
      </c>
      <c r="N45" s="35">
        <f t="shared" si="9"/>
        <v>-133</v>
      </c>
      <c r="O45" s="42">
        <f t="shared" si="10"/>
        <v>-28.683905315164786</v>
      </c>
      <c r="P45" s="35">
        <f t="shared" si="5"/>
        <v>0</v>
      </c>
      <c r="Q45" s="42">
        <f t="shared" si="11"/>
        <v>0</v>
      </c>
      <c r="R45" s="54">
        <f t="shared" si="12"/>
        <v>-44.333333333333336</v>
      </c>
      <c r="S45" s="55">
        <f t="shared" si="6"/>
        <v>-9.561301771721595</v>
      </c>
      <c r="T45" s="54">
        <f t="shared" si="7"/>
        <v>0</v>
      </c>
      <c r="U45" s="55">
        <f t="shared" si="8"/>
        <v>0</v>
      </c>
    </row>
    <row r="46" spans="1:21" ht="19.5" customHeight="1">
      <c r="A46" s="80">
        <v>6</v>
      </c>
      <c r="B46" s="81" t="s">
        <v>64</v>
      </c>
      <c r="C46" s="82">
        <v>428</v>
      </c>
      <c r="D46" s="82">
        <v>370</v>
      </c>
      <c r="E46" s="83">
        <f t="shared" si="15"/>
        <v>86.44859813084112</v>
      </c>
      <c r="F46" s="82">
        <v>19</v>
      </c>
      <c r="G46" s="42">
        <f t="shared" si="14"/>
        <v>4.439252336448598</v>
      </c>
      <c r="H46" s="35">
        <v>425</v>
      </c>
      <c r="I46" s="35">
        <v>265</v>
      </c>
      <c r="J46" s="42">
        <f t="shared" si="16"/>
        <v>62.35294117647059</v>
      </c>
      <c r="K46" s="44">
        <v>0</v>
      </c>
      <c r="L46" s="43">
        <f t="shared" si="3"/>
        <v>0</v>
      </c>
      <c r="M46" s="35">
        <f t="shared" si="4"/>
        <v>-3</v>
      </c>
      <c r="N46" s="35">
        <f t="shared" si="9"/>
        <v>-105</v>
      </c>
      <c r="O46" s="42">
        <f t="shared" si="10"/>
        <v>-24.095656954370533</v>
      </c>
      <c r="P46" s="35">
        <f t="shared" si="5"/>
        <v>-19</v>
      </c>
      <c r="Q46" s="42">
        <f t="shared" si="11"/>
        <v>-4.439252336448598</v>
      </c>
      <c r="R46" s="54">
        <f t="shared" si="12"/>
        <v>-35</v>
      </c>
      <c r="S46" s="55">
        <f t="shared" si="6"/>
        <v>-8.031885651456845</v>
      </c>
      <c r="T46" s="54">
        <f t="shared" si="7"/>
        <v>-6.333333333333333</v>
      </c>
      <c r="U46" s="55">
        <f t="shared" si="8"/>
        <v>-1.4797507788161992</v>
      </c>
    </row>
    <row r="47" spans="1:21" ht="19.5" customHeight="1">
      <c r="A47" s="80">
        <v>7</v>
      </c>
      <c r="B47" s="81" t="s">
        <v>65</v>
      </c>
      <c r="C47" s="82">
        <v>610</v>
      </c>
      <c r="D47" s="82">
        <v>493</v>
      </c>
      <c r="E47" s="83">
        <f t="shared" si="15"/>
        <v>80.81967213114754</v>
      </c>
      <c r="F47" s="82">
        <v>2</v>
      </c>
      <c r="G47" s="42">
        <f t="shared" si="14"/>
        <v>0.32786885245901637</v>
      </c>
      <c r="H47" s="35">
        <v>643</v>
      </c>
      <c r="I47" s="35">
        <v>386</v>
      </c>
      <c r="J47" s="42">
        <f t="shared" si="16"/>
        <v>60.031104199066874</v>
      </c>
      <c r="K47" s="44">
        <v>0</v>
      </c>
      <c r="L47" s="43">
        <f t="shared" si="3"/>
        <v>0</v>
      </c>
      <c r="M47" s="35">
        <f t="shared" si="4"/>
        <v>33</v>
      </c>
      <c r="N47" s="35">
        <f t="shared" si="9"/>
        <v>-107</v>
      </c>
      <c r="O47" s="42">
        <f t="shared" si="10"/>
        <v>-20.788567932080667</v>
      </c>
      <c r="P47" s="35">
        <f t="shared" si="5"/>
        <v>-2</v>
      </c>
      <c r="Q47" s="42">
        <f t="shared" si="11"/>
        <v>-0.32786885245901637</v>
      </c>
      <c r="R47" s="54">
        <f t="shared" si="12"/>
        <v>-35.666666666666664</v>
      </c>
      <c r="S47" s="55">
        <f t="shared" si="6"/>
        <v>-6.929522644026889</v>
      </c>
      <c r="T47" s="54">
        <f t="shared" si="7"/>
        <v>-0.6666666666666666</v>
      </c>
      <c r="U47" s="55">
        <f t="shared" si="8"/>
        <v>-0.1092896174863388</v>
      </c>
    </row>
    <row r="48" spans="1:21" ht="19.5" customHeight="1">
      <c r="A48" s="80">
        <v>8</v>
      </c>
      <c r="B48" s="81" t="s">
        <v>66</v>
      </c>
      <c r="C48" s="82">
        <v>714</v>
      </c>
      <c r="D48" s="82">
        <v>483</v>
      </c>
      <c r="E48" s="83">
        <f t="shared" si="15"/>
        <v>67.64705882352942</v>
      </c>
      <c r="F48" s="82">
        <v>28</v>
      </c>
      <c r="G48" s="42">
        <f t="shared" si="14"/>
        <v>3.9215686274509802</v>
      </c>
      <c r="H48" s="35">
        <v>803</v>
      </c>
      <c r="I48" s="35">
        <v>329</v>
      </c>
      <c r="J48" s="42">
        <f t="shared" si="16"/>
        <v>40.971357409713576</v>
      </c>
      <c r="K48" s="44">
        <v>11</v>
      </c>
      <c r="L48" s="43">
        <f t="shared" si="3"/>
        <v>1.36986301369863</v>
      </c>
      <c r="M48" s="35">
        <f t="shared" si="4"/>
        <v>89</v>
      </c>
      <c r="N48" s="35">
        <f t="shared" si="9"/>
        <v>-154</v>
      </c>
      <c r="O48" s="42">
        <f t="shared" si="10"/>
        <v>-26.675701413815844</v>
      </c>
      <c r="P48" s="35">
        <f t="shared" si="5"/>
        <v>-17</v>
      </c>
      <c r="Q48" s="42">
        <f t="shared" si="11"/>
        <v>-2.5517056137523504</v>
      </c>
      <c r="R48" s="54">
        <f t="shared" si="12"/>
        <v>-51.333333333333336</v>
      </c>
      <c r="S48" s="55">
        <f t="shared" si="6"/>
        <v>-8.891900471271947</v>
      </c>
      <c r="T48" s="54">
        <f t="shared" si="7"/>
        <v>-5.666666666666667</v>
      </c>
      <c r="U48" s="55">
        <f t="shared" si="8"/>
        <v>-0.8505685379174501</v>
      </c>
    </row>
    <row r="49" spans="1:21" ht="19.5" customHeight="1">
      <c r="A49" s="87">
        <v>9</v>
      </c>
      <c r="B49" s="88" t="s">
        <v>67</v>
      </c>
      <c r="C49" s="89">
        <v>525</v>
      </c>
      <c r="D49" s="89">
        <v>385</v>
      </c>
      <c r="E49" s="90">
        <f t="shared" si="15"/>
        <v>73.33333333333333</v>
      </c>
      <c r="F49" s="89">
        <v>4</v>
      </c>
      <c r="G49" s="45">
        <f t="shared" si="14"/>
        <v>0.7619047619047619</v>
      </c>
      <c r="H49" s="36">
        <v>567</v>
      </c>
      <c r="I49" s="36">
        <v>291</v>
      </c>
      <c r="J49" s="45">
        <f t="shared" si="16"/>
        <v>51.32275132275132</v>
      </c>
      <c r="K49" s="47">
        <v>0</v>
      </c>
      <c r="L49" s="46">
        <f t="shared" si="3"/>
        <v>0</v>
      </c>
      <c r="M49" s="36">
        <f t="shared" si="4"/>
        <v>42</v>
      </c>
      <c r="N49" s="36">
        <f t="shared" si="9"/>
        <v>-94</v>
      </c>
      <c r="O49" s="45">
        <f t="shared" si="10"/>
        <v>-22.010582010582006</v>
      </c>
      <c r="P49" s="36">
        <f t="shared" si="5"/>
        <v>-4</v>
      </c>
      <c r="Q49" s="45">
        <f t="shared" si="11"/>
        <v>-0.7619047619047619</v>
      </c>
      <c r="R49" s="96">
        <f t="shared" si="12"/>
        <v>-31.333333333333332</v>
      </c>
      <c r="S49" s="97">
        <f t="shared" si="6"/>
        <v>-7.336860670194002</v>
      </c>
      <c r="T49" s="96">
        <f t="shared" si="7"/>
        <v>-1.3333333333333333</v>
      </c>
      <c r="U49" s="97">
        <f t="shared" si="8"/>
        <v>-0.25396825396825395</v>
      </c>
    </row>
    <row r="50" spans="1:21" s="3" customFormat="1" ht="19.5" customHeight="1">
      <c r="A50" s="19" t="s">
        <v>96</v>
      </c>
      <c r="B50" s="20" t="s">
        <v>69</v>
      </c>
      <c r="C50" s="28">
        <f>SUM(C51:C58)</f>
        <v>5685</v>
      </c>
      <c r="D50" s="28">
        <f>SUM(D51:D58)</f>
        <v>4354</v>
      </c>
      <c r="E50" s="29">
        <f t="shared" si="15"/>
        <v>76.58751099384344</v>
      </c>
      <c r="F50" s="28">
        <f>SUM(F51:F58)</f>
        <v>154</v>
      </c>
      <c r="G50" s="29">
        <f t="shared" si="14"/>
        <v>2.708883025505717</v>
      </c>
      <c r="H50" s="28">
        <f>SUM(H51:H58)</f>
        <v>6133</v>
      </c>
      <c r="I50" s="28">
        <f>SUM(I51:I58)</f>
        <v>3586</v>
      </c>
      <c r="J50" s="29">
        <f t="shared" si="16"/>
        <v>58.47056905266591</v>
      </c>
      <c r="K50" s="32">
        <f>SUM(K51:K58)</f>
        <v>180</v>
      </c>
      <c r="L50" s="33">
        <f t="shared" si="3"/>
        <v>2.934942116419371</v>
      </c>
      <c r="M50" s="28">
        <f t="shared" si="4"/>
        <v>448</v>
      </c>
      <c r="N50" s="28">
        <f t="shared" si="9"/>
        <v>-768</v>
      </c>
      <c r="O50" s="29">
        <f t="shared" si="10"/>
        <v>-18.11694194117753</v>
      </c>
      <c r="P50" s="28">
        <f t="shared" si="5"/>
        <v>26</v>
      </c>
      <c r="Q50" s="29">
        <f t="shared" si="11"/>
        <v>0.22605909091365417</v>
      </c>
      <c r="R50" s="28">
        <f t="shared" si="12"/>
        <v>-256</v>
      </c>
      <c r="S50" s="29">
        <f t="shared" si="6"/>
        <v>-6.0389806470591765</v>
      </c>
      <c r="T50" s="28">
        <f t="shared" si="7"/>
        <v>8.666666666666666</v>
      </c>
      <c r="U50" s="29">
        <f t="shared" si="8"/>
        <v>0.07535303030455139</v>
      </c>
    </row>
    <row r="51" spans="1:21" s="12" customFormat="1" ht="19.5" customHeight="1">
      <c r="A51" s="91">
        <v>1</v>
      </c>
      <c r="B51" s="92" t="s">
        <v>68</v>
      </c>
      <c r="C51" s="93">
        <v>443</v>
      </c>
      <c r="D51" s="93">
        <v>375</v>
      </c>
      <c r="E51" s="94">
        <f t="shared" si="15"/>
        <v>84.65011286681715</v>
      </c>
      <c r="F51" s="93">
        <v>0</v>
      </c>
      <c r="G51" s="37">
        <f t="shared" si="14"/>
        <v>0</v>
      </c>
      <c r="H51" s="38">
        <v>475</v>
      </c>
      <c r="I51" s="38">
        <v>345</v>
      </c>
      <c r="J51" s="37">
        <f t="shared" si="16"/>
        <v>72.63157894736842</v>
      </c>
      <c r="K51" s="40">
        <v>10</v>
      </c>
      <c r="L51" s="39">
        <f t="shared" si="3"/>
        <v>2.1052631578947367</v>
      </c>
      <c r="M51" s="38">
        <f t="shared" si="4"/>
        <v>32</v>
      </c>
      <c r="N51" s="38">
        <f t="shared" si="9"/>
        <v>-30</v>
      </c>
      <c r="O51" s="37">
        <f t="shared" si="10"/>
        <v>-12.018533919448728</v>
      </c>
      <c r="P51" s="38">
        <f t="shared" si="5"/>
        <v>10</v>
      </c>
      <c r="Q51" s="37">
        <f t="shared" si="11"/>
        <v>2.1052631578947367</v>
      </c>
      <c r="R51" s="98">
        <f t="shared" si="12"/>
        <v>-10</v>
      </c>
      <c r="S51" s="99">
        <f t="shared" si="6"/>
        <v>-4.006177973149576</v>
      </c>
      <c r="T51" s="98">
        <f t="shared" si="7"/>
        <v>3.3333333333333335</v>
      </c>
      <c r="U51" s="99">
        <f t="shared" si="8"/>
        <v>0.7017543859649122</v>
      </c>
    </row>
    <row r="52" spans="1:21" s="12" customFormat="1" ht="19.5" customHeight="1">
      <c r="A52" s="80">
        <v>2</v>
      </c>
      <c r="B52" s="81" t="s">
        <v>70</v>
      </c>
      <c r="C52" s="82">
        <v>781</v>
      </c>
      <c r="D52" s="82">
        <v>700</v>
      </c>
      <c r="E52" s="83">
        <f t="shared" si="15"/>
        <v>89.62868117797696</v>
      </c>
      <c r="F52" s="82">
        <v>0</v>
      </c>
      <c r="G52" s="42">
        <f t="shared" si="14"/>
        <v>0</v>
      </c>
      <c r="H52" s="35">
        <v>874</v>
      </c>
      <c r="I52" s="35">
        <v>564</v>
      </c>
      <c r="J52" s="42">
        <f t="shared" si="16"/>
        <v>64.53089244851259</v>
      </c>
      <c r="K52" s="44">
        <v>0</v>
      </c>
      <c r="L52" s="43">
        <f t="shared" si="3"/>
        <v>0</v>
      </c>
      <c r="M52" s="35">
        <f t="shared" si="4"/>
        <v>93</v>
      </c>
      <c r="N52" s="35">
        <f t="shared" si="9"/>
        <v>-136</v>
      </c>
      <c r="O52" s="42">
        <f t="shared" si="10"/>
        <v>-25.09778872946437</v>
      </c>
      <c r="P52" s="35">
        <f t="shared" si="5"/>
        <v>0</v>
      </c>
      <c r="Q52" s="42">
        <f t="shared" si="11"/>
        <v>0</v>
      </c>
      <c r="R52" s="54">
        <f t="shared" si="12"/>
        <v>-45.333333333333336</v>
      </c>
      <c r="S52" s="55">
        <f t="shared" si="6"/>
        <v>-8.365929576488123</v>
      </c>
      <c r="T52" s="54">
        <f t="shared" si="7"/>
        <v>0</v>
      </c>
      <c r="U52" s="55">
        <f t="shared" si="8"/>
        <v>0</v>
      </c>
    </row>
    <row r="53" spans="1:21" s="12" customFormat="1" ht="19.5" customHeight="1">
      <c r="A53" s="80">
        <v>3</v>
      </c>
      <c r="B53" s="81" t="s">
        <v>71</v>
      </c>
      <c r="C53" s="82">
        <v>730</v>
      </c>
      <c r="D53" s="82">
        <v>644</v>
      </c>
      <c r="E53" s="83">
        <f t="shared" si="15"/>
        <v>88.21917808219179</v>
      </c>
      <c r="F53" s="82">
        <v>1</v>
      </c>
      <c r="G53" s="42">
        <f t="shared" si="14"/>
        <v>0.136986301369863</v>
      </c>
      <c r="H53" s="35">
        <v>767</v>
      </c>
      <c r="I53" s="35">
        <v>565</v>
      </c>
      <c r="J53" s="42">
        <f t="shared" si="16"/>
        <v>73.66362451108213</v>
      </c>
      <c r="K53" s="44">
        <v>6</v>
      </c>
      <c r="L53" s="43">
        <f t="shared" si="3"/>
        <v>0.7822685788787485</v>
      </c>
      <c r="M53" s="35">
        <f t="shared" si="4"/>
        <v>37</v>
      </c>
      <c r="N53" s="35">
        <f t="shared" si="9"/>
        <v>-79</v>
      </c>
      <c r="O53" s="42">
        <f t="shared" si="10"/>
        <v>-14.555553571109655</v>
      </c>
      <c r="P53" s="35">
        <f t="shared" si="5"/>
        <v>5</v>
      </c>
      <c r="Q53" s="42">
        <f t="shared" si="11"/>
        <v>0.6452822775088854</v>
      </c>
      <c r="R53" s="54">
        <f t="shared" si="12"/>
        <v>-26.333333333333332</v>
      </c>
      <c r="S53" s="55">
        <f t="shared" si="6"/>
        <v>-4.851851190369885</v>
      </c>
      <c r="T53" s="54">
        <f t="shared" si="7"/>
        <v>1.6666666666666667</v>
      </c>
      <c r="U53" s="55">
        <f t="shared" si="8"/>
        <v>0.21509409250296183</v>
      </c>
    </row>
    <row r="54" spans="1:21" s="12" customFormat="1" ht="19.5" customHeight="1">
      <c r="A54" s="80">
        <v>4</v>
      </c>
      <c r="B54" s="81" t="s">
        <v>72</v>
      </c>
      <c r="C54" s="82">
        <v>1273</v>
      </c>
      <c r="D54" s="82">
        <v>1122</v>
      </c>
      <c r="E54" s="83">
        <f t="shared" si="15"/>
        <v>88.13825608798115</v>
      </c>
      <c r="F54" s="82">
        <v>0</v>
      </c>
      <c r="G54" s="42">
        <f t="shared" si="14"/>
        <v>0</v>
      </c>
      <c r="H54" s="35">
        <v>1395</v>
      </c>
      <c r="I54" s="35">
        <v>960</v>
      </c>
      <c r="J54" s="42">
        <f t="shared" si="16"/>
        <v>68.81720430107528</v>
      </c>
      <c r="K54" s="44">
        <v>0</v>
      </c>
      <c r="L54" s="43">
        <f t="shared" si="3"/>
        <v>0</v>
      </c>
      <c r="M54" s="35">
        <f t="shared" si="4"/>
        <v>122</v>
      </c>
      <c r="N54" s="35">
        <f t="shared" si="9"/>
        <v>-162</v>
      </c>
      <c r="O54" s="42">
        <f t="shared" si="10"/>
        <v>-19.32105178690587</v>
      </c>
      <c r="P54" s="35">
        <f t="shared" si="5"/>
        <v>0</v>
      </c>
      <c r="Q54" s="42">
        <f t="shared" si="11"/>
        <v>0</v>
      </c>
      <c r="R54" s="54">
        <f t="shared" si="12"/>
        <v>-54</v>
      </c>
      <c r="S54" s="55">
        <f t="shared" si="6"/>
        <v>-6.44035059563529</v>
      </c>
      <c r="T54" s="54">
        <f t="shared" si="7"/>
        <v>0</v>
      </c>
      <c r="U54" s="55">
        <f t="shared" si="8"/>
        <v>0</v>
      </c>
    </row>
    <row r="55" spans="1:21" s="12" customFormat="1" ht="19.5" customHeight="1">
      <c r="A55" s="80">
        <v>5</v>
      </c>
      <c r="B55" s="81" t="s">
        <v>73</v>
      </c>
      <c r="C55" s="82">
        <v>680</v>
      </c>
      <c r="D55" s="82">
        <v>607</v>
      </c>
      <c r="E55" s="83">
        <f t="shared" si="15"/>
        <v>89.26470588235294</v>
      </c>
      <c r="F55" s="82">
        <v>6</v>
      </c>
      <c r="G55" s="42">
        <f t="shared" si="14"/>
        <v>0.8823529411764706</v>
      </c>
      <c r="H55" s="35">
        <v>718</v>
      </c>
      <c r="I55" s="35">
        <v>499</v>
      </c>
      <c r="J55" s="42">
        <f t="shared" si="16"/>
        <v>69.49860724233984</v>
      </c>
      <c r="K55" s="44">
        <v>3</v>
      </c>
      <c r="L55" s="43">
        <f t="shared" si="3"/>
        <v>0.4178272980501393</v>
      </c>
      <c r="M55" s="35">
        <f t="shared" si="4"/>
        <v>38</v>
      </c>
      <c r="N55" s="35">
        <f t="shared" si="9"/>
        <v>-108</v>
      </c>
      <c r="O55" s="42">
        <f t="shared" si="10"/>
        <v>-19.766098640013098</v>
      </c>
      <c r="P55" s="35">
        <f t="shared" si="5"/>
        <v>-3</v>
      </c>
      <c r="Q55" s="42">
        <f t="shared" si="11"/>
        <v>-0.46452564312633127</v>
      </c>
      <c r="R55" s="54">
        <f t="shared" si="12"/>
        <v>-36</v>
      </c>
      <c r="S55" s="55">
        <f t="shared" si="6"/>
        <v>-6.588699546671033</v>
      </c>
      <c r="T55" s="54">
        <f t="shared" si="7"/>
        <v>-1</v>
      </c>
      <c r="U55" s="55">
        <f t="shared" si="8"/>
        <v>-0.1548418810421104</v>
      </c>
    </row>
    <row r="56" spans="1:21" s="12" customFormat="1" ht="19.5" customHeight="1">
      <c r="A56" s="80">
        <v>6</v>
      </c>
      <c r="B56" s="86" t="s">
        <v>74</v>
      </c>
      <c r="C56" s="84">
        <v>556</v>
      </c>
      <c r="D56" s="84">
        <v>213</v>
      </c>
      <c r="E56" s="85">
        <f>D56/C56*100</f>
        <v>38.30935251798561</v>
      </c>
      <c r="F56" s="84">
        <v>60</v>
      </c>
      <c r="G56" s="42">
        <f t="shared" si="14"/>
        <v>10.79136690647482</v>
      </c>
      <c r="H56" s="35">
        <v>596</v>
      </c>
      <c r="I56" s="35">
        <v>68</v>
      </c>
      <c r="J56" s="42">
        <f t="shared" si="16"/>
        <v>11.409395973154362</v>
      </c>
      <c r="K56" s="44">
        <v>84</v>
      </c>
      <c r="L56" s="43">
        <f t="shared" si="3"/>
        <v>14.093959731543624</v>
      </c>
      <c r="M56" s="35">
        <f t="shared" si="4"/>
        <v>40</v>
      </c>
      <c r="N56" s="35">
        <f t="shared" si="9"/>
        <v>-145</v>
      </c>
      <c r="O56" s="42">
        <f t="shared" si="10"/>
        <v>-26.899956544831248</v>
      </c>
      <c r="P56" s="35">
        <f t="shared" si="5"/>
        <v>24</v>
      </c>
      <c r="Q56" s="42">
        <f t="shared" si="11"/>
        <v>3.3025928250688033</v>
      </c>
      <c r="R56" s="54">
        <f t="shared" si="12"/>
        <v>-48.333333333333336</v>
      </c>
      <c r="S56" s="55">
        <f t="shared" si="6"/>
        <v>-8.966652181610415</v>
      </c>
      <c r="T56" s="54">
        <f t="shared" si="7"/>
        <v>8</v>
      </c>
      <c r="U56" s="55">
        <f t="shared" si="8"/>
        <v>1.1008642750229345</v>
      </c>
    </row>
    <row r="57" spans="1:21" s="12" customFormat="1" ht="19.5" customHeight="1">
      <c r="A57" s="80">
        <v>7</v>
      </c>
      <c r="B57" s="81" t="s">
        <v>75</v>
      </c>
      <c r="C57" s="82">
        <v>388</v>
      </c>
      <c r="D57" s="82">
        <v>249</v>
      </c>
      <c r="E57" s="83">
        <f t="shared" si="15"/>
        <v>64.17525773195877</v>
      </c>
      <c r="F57" s="82">
        <v>21</v>
      </c>
      <c r="G57" s="42">
        <f t="shared" si="14"/>
        <v>5.412371134020619</v>
      </c>
      <c r="H57" s="35">
        <v>416</v>
      </c>
      <c r="I57" s="35">
        <v>210</v>
      </c>
      <c r="J57" s="42">
        <f t="shared" si="16"/>
        <v>50.480769230769226</v>
      </c>
      <c r="K57" s="44">
        <v>29</v>
      </c>
      <c r="L57" s="43">
        <f t="shared" si="3"/>
        <v>6.971153846153847</v>
      </c>
      <c r="M57" s="35">
        <f t="shared" si="4"/>
        <v>28</v>
      </c>
      <c r="N57" s="35">
        <f t="shared" si="9"/>
        <v>-39</v>
      </c>
      <c r="O57" s="42">
        <f t="shared" si="10"/>
        <v>-13.69448850118954</v>
      </c>
      <c r="P57" s="35">
        <f t="shared" si="5"/>
        <v>8</v>
      </c>
      <c r="Q57" s="42">
        <f t="shared" si="11"/>
        <v>1.5587827121332278</v>
      </c>
      <c r="R57" s="54">
        <f t="shared" si="12"/>
        <v>-13</v>
      </c>
      <c r="S57" s="55">
        <f t="shared" si="6"/>
        <v>-4.564829500396513</v>
      </c>
      <c r="T57" s="54">
        <f t="shared" si="7"/>
        <v>2.6666666666666665</v>
      </c>
      <c r="U57" s="55">
        <f t="shared" si="8"/>
        <v>0.5195942373777426</v>
      </c>
    </row>
    <row r="58" spans="1:21" s="12" customFormat="1" ht="19.5" customHeight="1">
      <c r="A58" s="87">
        <v>8</v>
      </c>
      <c r="B58" s="88" t="s">
        <v>76</v>
      </c>
      <c r="C58" s="89">
        <v>834</v>
      </c>
      <c r="D58" s="89">
        <v>444</v>
      </c>
      <c r="E58" s="90">
        <f t="shared" si="15"/>
        <v>53.23741007194245</v>
      </c>
      <c r="F58" s="89">
        <v>66</v>
      </c>
      <c r="G58" s="45">
        <f t="shared" si="14"/>
        <v>7.913669064748201</v>
      </c>
      <c r="H58" s="36">
        <v>892</v>
      </c>
      <c r="I58" s="36">
        <v>375</v>
      </c>
      <c r="J58" s="45">
        <f t="shared" si="16"/>
        <v>42.04035874439462</v>
      </c>
      <c r="K58" s="47">
        <v>48</v>
      </c>
      <c r="L58" s="46">
        <f t="shared" si="3"/>
        <v>5.381165919282512</v>
      </c>
      <c r="M58" s="36">
        <f t="shared" si="4"/>
        <v>58</v>
      </c>
      <c r="N58" s="36">
        <f t="shared" si="9"/>
        <v>-69</v>
      </c>
      <c r="O58" s="45">
        <f t="shared" si="10"/>
        <v>-11.197051327547832</v>
      </c>
      <c r="P58" s="36">
        <f t="shared" si="5"/>
        <v>-18</v>
      </c>
      <c r="Q58" s="45">
        <f t="shared" si="11"/>
        <v>-2.5325031454656894</v>
      </c>
      <c r="R58" s="96">
        <f t="shared" si="12"/>
        <v>-23</v>
      </c>
      <c r="S58" s="97">
        <f t="shared" si="6"/>
        <v>-3.732350442515944</v>
      </c>
      <c r="T58" s="96">
        <f t="shared" si="7"/>
        <v>-6</v>
      </c>
      <c r="U58" s="97">
        <f t="shared" si="8"/>
        <v>-0.8441677151552298</v>
      </c>
    </row>
    <row r="59" spans="1:21" s="3" customFormat="1" ht="19.5" customHeight="1">
      <c r="A59" s="19" t="s">
        <v>97</v>
      </c>
      <c r="B59" s="20" t="s">
        <v>49</v>
      </c>
      <c r="C59" s="28">
        <f>SUM(C60:C69)</f>
        <v>4274</v>
      </c>
      <c r="D59" s="28">
        <f>SUM(D60:D69)</f>
        <v>2680</v>
      </c>
      <c r="E59" s="29">
        <f t="shared" si="15"/>
        <v>62.70472625175479</v>
      </c>
      <c r="F59" s="28">
        <f>SUM(F60:F69)</f>
        <v>539</v>
      </c>
      <c r="G59" s="29">
        <f t="shared" si="14"/>
        <v>12.61113710809546</v>
      </c>
      <c r="H59" s="28">
        <f>SUM(H60:H69)</f>
        <v>4348</v>
      </c>
      <c r="I59" s="28">
        <f>SUM(I60:I69)</f>
        <v>1773</v>
      </c>
      <c r="J59" s="29">
        <f t="shared" si="16"/>
        <v>40.77736890524379</v>
      </c>
      <c r="K59" s="32">
        <f>SUM(K60:K69)</f>
        <v>540</v>
      </c>
      <c r="L59" s="33">
        <f t="shared" si="3"/>
        <v>12.419503219871206</v>
      </c>
      <c r="M59" s="28">
        <f t="shared" si="4"/>
        <v>74</v>
      </c>
      <c r="N59" s="28">
        <f t="shared" si="9"/>
        <v>-907</v>
      </c>
      <c r="O59" s="29">
        <f t="shared" si="10"/>
        <v>-21.927357346511002</v>
      </c>
      <c r="P59" s="28">
        <f t="shared" si="5"/>
        <v>1</v>
      </c>
      <c r="Q59" s="29">
        <f t="shared" si="11"/>
        <v>-0.19163388822425453</v>
      </c>
      <c r="R59" s="28">
        <f t="shared" si="12"/>
        <v>-302.3333333333333</v>
      </c>
      <c r="S59" s="29">
        <f t="shared" si="6"/>
        <v>-7.309119115503667</v>
      </c>
      <c r="T59" s="28">
        <f t="shared" si="7"/>
        <v>0.3333333333333333</v>
      </c>
      <c r="U59" s="29">
        <f t="shared" si="8"/>
        <v>-0.06387796274141817</v>
      </c>
    </row>
    <row r="60" spans="1:21" ht="19.5" customHeight="1">
      <c r="A60" s="91">
        <v>1</v>
      </c>
      <c r="B60" s="92" t="s">
        <v>48</v>
      </c>
      <c r="C60" s="93">
        <v>574</v>
      </c>
      <c r="D60" s="93">
        <v>272</v>
      </c>
      <c r="E60" s="94">
        <f t="shared" si="15"/>
        <v>47.386759581881535</v>
      </c>
      <c r="F60" s="93">
        <v>68</v>
      </c>
      <c r="G60" s="37">
        <f t="shared" si="14"/>
        <v>11.846689895470384</v>
      </c>
      <c r="H60" s="38">
        <v>582</v>
      </c>
      <c r="I60" s="38">
        <v>177</v>
      </c>
      <c r="J60" s="37">
        <f t="shared" si="16"/>
        <v>30.412371134020617</v>
      </c>
      <c r="K60" s="40">
        <v>56</v>
      </c>
      <c r="L60" s="39">
        <f t="shared" si="3"/>
        <v>9.621993127147768</v>
      </c>
      <c r="M60" s="38">
        <f t="shared" si="4"/>
        <v>8</v>
      </c>
      <c r="N60" s="38">
        <f t="shared" si="9"/>
        <v>-95</v>
      </c>
      <c r="O60" s="37">
        <f t="shared" si="10"/>
        <v>-16.974388447860917</v>
      </c>
      <c r="P60" s="38">
        <f t="shared" si="5"/>
        <v>-12</v>
      </c>
      <c r="Q60" s="37">
        <f t="shared" si="11"/>
        <v>-2.224696768322616</v>
      </c>
      <c r="R60" s="98">
        <f t="shared" si="12"/>
        <v>-31.666666666666668</v>
      </c>
      <c r="S60" s="99">
        <f t="shared" si="6"/>
        <v>-5.658129482620306</v>
      </c>
      <c r="T60" s="98">
        <f t="shared" si="7"/>
        <v>-4</v>
      </c>
      <c r="U60" s="99">
        <f t="shared" si="8"/>
        <v>-0.741565589440872</v>
      </c>
    </row>
    <row r="61" spans="1:21" ht="19.5" customHeight="1">
      <c r="A61" s="80">
        <v>2</v>
      </c>
      <c r="B61" s="81" t="s">
        <v>50</v>
      </c>
      <c r="C61" s="82">
        <v>630</v>
      </c>
      <c r="D61" s="82">
        <v>381</v>
      </c>
      <c r="E61" s="83">
        <f t="shared" si="15"/>
        <v>60.476190476190474</v>
      </c>
      <c r="F61" s="82">
        <v>130</v>
      </c>
      <c r="G61" s="42">
        <f t="shared" si="14"/>
        <v>20.634920634920633</v>
      </c>
      <c r="H61" s="35">
        <v>612</v>
      </c>
      <c r="I61" s="35">
        <v>225</v>
      </c>
      <c r="J61" s="42">
        <f t="shared" si="16"/>
        <v>36.76470588235294</v>
      </c>
      <c r="K61" s="44">
        <v>142</v>
      </c>
      <c r="L61" s="43">
        <f t="shared" si="3"/>
        <v>23.202614379084967</v>
      </c>
      <c r="M61" s="35">
        <f t="shared" si="4"/>
        <v>-18</v>
      </c>
      <c r="N61" s="35">
        <f t="shared" si="9"/>
        <v>-156</v>
      </c>
      <c r="O61" s="42">
        <f t="shared" si="10"/>
        <v>-23.711484593837532</v>
      </c>
      <c r="P61" s="35">
        <f t="shared" si="5"/>
        <v>12</v>
      </c>
      <c r="Q61" s="42">
        <f t="shared" si="11"/>
        <v>2.567693744164334</v>
      </c>
      <c r="R61" s="54">
        <f t="shared" si="12"/>
        <v>-52</v>
      </c>
      <c r="S61" s="55">
        <f t="shared" si="6"/>
        <v>-7.9038281979458445</v>
      </c>
      <c r="T61" s="54">
        <f t="shared" si="7"/>
        <v>4</v>
      </c>
      <c r="U61" s="55">
        <f t="shared" si="8"/>
        <v>0.8558979147214446</v>
      </c>
    </row>
    <row r="62" spans="1:21" ht="19.5" customHeight="1">
      <c r="A62" s="80">
        <v>3</v>
      </c>
      <c r="B62" s="81" t="s">
        <v>51</v>
      </c>
      <c r="C62" s="82">
        <v>389</v>
      </c>
      <c r="D62" s="82">
        <v>265</v>
      </c>
      <c r="E62" s="83">
        <f t="shared" si="15"/>
        <v>68.12339331619538</v>
      </c>
      <c r="F62" s="82">
        <v>55</v>
      </c>
      <c r="G62" s="42">
        <f t="shared" si="14"/>
        <v>14.138817480719796</v>
      </c>
      <c r="H62" s="35">
        <v>381</v>
      </c>
      <c r="I62" s="35">
        <v>177</v>
      </c>
      <c r="J62" s="42">
        <f t="shared" si="16"/>
        <v>46.45669291338583</v>
      </c>
      <c r="K62" s="44">
        <v>43</v>
      </c>
      <c r="L62" s="43">
        <f t="shared" si="3"/>
        <v>11.286089238845145</v>
      </c>
      <c r="M62" s="35">
        <f t="shared" si="4"/>
        <v>-8</v>
      </c>
      <c r="N62" s="35">
        <f t="shared" si="9"/>
        <v>-88</v>
      </c>
      <c r="O62" s="42">
        <f t="shared" si="10"/>
        <v>-21.666700402809546</v>
      </c>
      <c r="P62" s="35">
        <f t="shared" si="5"/>
        <v>-12</v>
      </c>
      <c r="Q62" s="42">
        <f t="shared" si="11"/>
        <v>-2.852728241874651</v>
      </c>
      <c r="R62" s="54">
        <f t="shared" si="12"/>
        <v>-29.333333333333332</v>
      </c>
      <c r="S62" s="55">
        <f t="shared" si="6"/>
        <v>-7.222233467603182</v>
      </c>
      <c r="T62" s="54">
        <f t="shared" si="7"/>
        <v>-4</v>
      </c>
      <c r="U62" s="55">
        <f t="shared" si="8"/>
        <v>-0.9509094139582169</v>
      </c>
    </row>
    <row r="63" spans="1:21" ht="19.5" customHeight="1">
      <c r="A63" s="80">
        <v>4</v>
      </c>
      <c r="B63" s="81" t="s">
        <v>1</v>
      </c>
      <c r="C63" s="82">
        <v>325</v>
      </c>
      <c r="D63" s="82">
        <v>194</v>
      </c>
      <c r="E63" s="83">
        <f t="shared" si="15"/>
        <v>59.692307692307686</v>
      </c>
      <c r="F63" s="82">
        <v>46</v>
      </c>
      <c r="G63" s="42">
        <f t="shared" si="14"/>
        <v>14.153846153846153</v>
      </c>
      <c r="H63" s="35">
        <v>324</v>
      </c>
      <c r="I63" s="35">
        <v>131</v>
      </c>
      <c r="J63" s="42">
        <f t="shared" si="16"/>
        <v>40.4320987654321</v>
      </c>
      <c r="K63" s="44">
        <v>20</v>
      </c>
      <c r="L63" s="43">
        <f t="shared" si="3"/>
        <v>6.172839506172839</v>
      </c>
      <c r="M63" s="35">
        <f t="shared" si="4"/>
        <v>-1</v>
      </c>
      <c r="N63" s="35">
        <f t="shared" si="9"/>
        <v>-63</v>
      </c>
      <c r="O63" s="42">
        <f t="shared" si="10"/>
        <v>-19.260208926875585</v>
      </c>
      <c r="P63" s="35">
        <f t="shared" si="5"/>
        <v>-26</v>
      </c>
      <c r="Q63" s="42">
        <f t="shared" si="11"/>
        <v>-7.981006647673314</v>
      </c>
      <c r="R63" s="54">
        <f t="shared" si="12"/>
        <v>-21</v>
      </c>
      <c r="S63" s="55">
        <f t="shared" si="6"/>
        <v>-6.420069642291861</v>
      </c>
      <c r="T63" s="54">
        <f t="shared" si="7"/>
        <v>-8.666666666666666</v>
      </c>
      <c r="U63" s="55">
        <f t="shared" si="8"/>
        <v>-2.660335549224438</v>
      </c>
    </row>
    <row r="64" spans="1:21" ht="19.5" customHeight="1">
      <c r="A64" s="80">
        <v>5</v>
      </c>
      <c r="B64" s="81" t="s">
        <v>52</v>
      </c>
      <c r="C64" s="82">
        <v>624</v>
      </c>
      <c r="D64" s="82">
        <v>338</v>
      </c>
      <c r="E64" s="83">
        <f t="shared" si="15"/>
        <v>54.166666666666664</v>
      </c>
      <c r="F64" s="82">
        <v>74</v>
      </c>
      <c r="G64" s="42">
        <f t="shared" si="14"/>
        <v>11.858974358974358</v>
      </c>
      <c r="H64" s="35">
        <v>665</v>
      </c>
      <c r="I64" s="35">
        <v>202</v>
      </c>
      <c r="J64" s="42">
        <f t="shared" si="16"/>
        <v>30.37593984962406</v>
      </c>
      <c r="K64" s="44">
        <v>49</v>
      </c>
      <c r="L64" s="43">
        <f t="shared" si="3"/>
        <v>7.368421052631578</v>
      </c>
      <c r="M64" s="35">
        <f t="shared" si="4"/>
        <v>41</v>
      </c>
      <c r="N64" s="35">
        <f t="shared" si="9"/>
        <v>-136</v>
      </c>
      <c r="O64" s="42">
        <f t="shared" si="10"/>
        <v>-23.790726817042604</v>
      </c>
      <c r="P64" s="35">
        <f t="shared" si="5"/>
        <v>-25</v>
      </c>
      <c r="Q64" s="42">
        <f t="shared" si="11"/>
        <v>-4.49055330634278</v>
      </c>
      <c r="R64" s="54">
        <f t="shared" si="12"/>
        <v>-45.333333333333336</v>
      </c>
      <c r="S64" s="55">
        <f t="shared" si="6"/>
        <v>-7.9302422723475345</v>
      </c>
      <c r="T64" s="54">
        <f t="shared" si="7"/>
        <v>-8.333333333333334</v>
      </c>
      <c r="U64" s="55">
        <f t="shared" si="8"/>
        <v>-1.4968511021142599</v>
      </c>
    </row>
    <row r="65" spans="1:21" ht="19.5" customHeight="1">
      <c r="A65" s="80">
        <v>6</v>
      </c>
      <c r="B65" s="81" t="s">
        <v>53</v>
      </c>
      <c r="C65" s="82">
        <v>657</v>
      </c>
      <c r="D65" s="82">
        <v>429</v>
      </c>
      <c r="E65" s="83">
        <f t="shared" si="15"/>
        <v>65.29680365296804</v>
      </c>
      <c r="F65" s="82">
        <v>87</v>
      </c>
      <c r="G65" s="42">
        <f t="shared" si="14"/>
        <v>13.24200913242009</v>
      </c>
      <c r="H65" s="35">
        <v>678</v>
      </c>
      <c r="I65" s="35">
        <v>263</v>
      </c>
      <c r="J65" s="42">
        <f t="shared" si="16"/>
        <v>38.7905604719764</v>
      </c>
      <c r="K65" s="44">
        <v>128</v>
      </c>
      <c r="L65" s="43">
        <f t="shared" si="3"/>
        <v>18.87905604719764</v>
      </c>
      <c r="M65" s="35">
        <f t="shared" si="4"/>
        <v>21</v>
      </c>
      <c r="N65" s="35">
        <f t="shared" si="9"/>
        <v>-166</v>
      </c>
      <c r="O65" s="42">
        <f t="shared" si="10"/>
        <v>-26.50624318099164</v>
      </c>
      <c r="P65" s="35">
        <f t="shared" si="5"/>
        <v>41</v>
      </c>
      <c r="Q65" s="42">
        <f t="shared" si="11"/>
        <v>5.6370469147775495</v>
      </c>
      <c r="R65" s="54">
        <f t="shared" si="12"/>
        <v>-55.333333333333336</v>
      </c>
      <c r="S65" s="55">
        <f t="shared" si="6"/>
        <v>-8.83541439366388</v>
      </c>
      <c r="T65" s="54">
        <f t="shared" si="7"/>
        <v>13.666666666666666</v>
      </c>
      <c r="U65" s="55">
        <f t="shared" si="8"/>
        <v>1.8790156382591832</v>
      </c>
    </row>
    <row r="66" spans="1:21" ht="19.5" customHeight="1">
      <c r="A66" s="80">
        <v>7</v>
      </c>
      <c r="B66" s="81" t="s">
        <v>54</v>
      </c>
      <c r="C66" s="82">
        <v>209</v>
      </c>
      <c r="D66" s="82">
        <v>128</v>
      </c>
      <c r="E66" s="83">
        <f t="shared" si="15"/>
        <v>61.24401913875598</v>
      </c>
      <c r="F66" s="82">
        <v>29</v>
      </c>
      <c r="G66" s="42">
        <f t="shared" si="14"/>
        <v>13.875598086124402</v>
      </c>
      <c r="H66" s="35">
        <v>220</v>
      </c>
      <c r="I66" s="35">
        <v>83</v>
      </c>
      <c r="J66" s="42">
        <f>I66/H66*100</f>
        <v>37.72727272727273</v>
      </c>
      <c r="K66" s="44">
        <v>56</v>
      </c>
      <c r="L66" s="43">
        <f t="shared" si="3"/>
        <v>25.454545454545453</v>
      </c>
      <c r="M66" s="35">
        <f t="shared" si="4"/>
        <v>11</v>
      </c>
      <c r="N66" s="35">
        <f t="shared" si="9"/>
        <v>-45</v>
      </c>
      <c r="O66" s="42">
        <f t="shared" si="10"/>
        <v>-23.516746411483254</v>
      </c>
      <c r="P66" s="35">
        <f t="shared" si="5"/>
        <v>27</v>
      </c>
      <c r="Q66" s="42">
        <f t="shared" si="11"/>
        <v>11.578947368421051</v>
      </c>
      <c r="R66" s="54">
        <f t="shared" si="12"/>
        <v>-15</v>
      </c>
      <c r="S66" s="55">
        <f t="shared" si="6"/>
        <v>-7.838915470494418</v>
      </c>
      <c r="T66" s="54">
        <f t="shared" si="7"/>
        <v>9</v>
      </c>
      <c r="U66" s="55">
        <f t="shared" si="8"/>
        <v>3.859649122807017</v>
      </c>
    </row>
    <row r="67" spans="1:21" ht="19.5" customHeight="1">
      <c r="A67" s="80">
        <v>8</v>
      </c>
      <c r="B67" s="81" t="s">
        <v>55</v>
      </c>
      <c r="C67" s="82">
        <v>263</v>
      </c>
      <c r="D67" s="82">
        <v>192</v>
      </c>
      <c r="E67" s="83">
        <f t="shared" si="15"/>
        <v>73.00380228136882</v>
      </c>
      <c r="F67" s="82">
        <v>23</v>
      </c>
      <c r="G67" s="42">
        <f t="shared" si="14"/>
        <v>8.745247148288973</v>
      </c>
      <c r="H67" s="35">
        <v>267</v>
      </c>
      <c r="I67" s="35">
        <v>146</v>
      </c>
      <c r="J67" s="42">
        <f t="shared" si="16"/>
        <v>54.68164794007491</v>
      </c>
      <c r="K67" s="44">
        <v>10</v>
      </c>
      <c r="L67" s="43">
        <f t="shared" si="3"/>
        <v>3.7453183520599254</v>
      </c>
      <c r="M67" s="35">
        <f t="shared" si="4"/>
        <v>4</v>
      </c>
      <c r="N67" s="35">
        <f t="shared" si="9"/>
        <v>-46</v>
      </c>
      <c r="O67" s="42">
        <f t="shared" si="10"/>
        <v>-18.32215434129391</v>
      </c>
      <c r="P67" s="35">
        <f t="shared" si="5"/>
        <v>-13</v>
      </c>
      <c r="Q67" s="42">
        <f t="shared" si="11"/>
        <v>-4.999928796229048</v>
      </c>
      <c r="R67" s="54">
        <f t="shared" si="12"/>
        <v>-15.333333333333334</v>
      </c>
      <c r="S67" s="55">
        <f t="shared" si="6"/>
        <v>-6.107384780431303</v>
      </c>
      <c r="T67" s="54">
        <f t="shared" si="7"/>
        <v>-4.333333333333333</v>
      </c>
      <c r="U67" s="55">
        <f t="shared" si="8"/>
        <v>-1.6666429320763492</v>
      </c>
    </row>
    <row r="68" spans="1:21" ht="19.5" customHeight="1">
      <c r="A68" s="80">
        <v>9</v>
      </c>
      <c r="B68" s="81" t="s">
        <v>56</v>
      </c>
      <c r="C68" s="82">
        <v>413</v>
      </c>
      <c r="D68" s="82">
        <v>338</v>
      </c>
      <c r="E68" s="83">
        <f t="shared" si="15"/>
        <v>81.84019370460048</v>
      </c>
      <c r="F68" s="82">
        <v>17</v>
      </c>
      <c r="G68" s="42">
        <f t="shared" si="14"/>
        <v>4.116222760290557</v>
      </c>
      <c r="H68" s="35">
        <v>415</v>
      </c>
      <c r="I68" s="35">
        <v>259</v>
      </c>
      <c r="J68" s="42">
        <f t="shared" si="16"/>
        <v>62.409638554216876</v>
      </c>
      <c r="K68" s="44">
        <v>25</v>
      </c>
      <c r="L68" s="43">
        <f t="shared" si="3"/>
        <v>6.024096385542169</v>
      </c>
      <c r="M68" s="35">
        <f t="shared" si="4"/>
        <v>2</v>
      </c>
      <c r="N68" s="35">
        <f t="shared" si="9"/>
        <v>-79</v>
      </c>
      <c r="O68" s="42">
        <f t="shared" si="10"/>
        <v>-19.430555150383604</v>
      </c>
      <c r="P68" s="35">
        <f t="shared" si="5"/>
        <v>8</v>
      </c>
      <c r="Q68" s="42">
        <f t="shared" si="11"/>
        <v>1.9078736252516117</v>
      </c>
      <c r="R68" s="54">
        <f t="shared" si="12"/>
        <v>-26.333333333333332</v>
      </c>
      <c r="S68" s="55">
        <f t="shared" si="6"/>
        <v>-6.476851716794535</v>
      </c>
      <c r="T68" s="54">
        <f t="shared" si="7"/>
        <v>2.6666666666666665</v>
      </c>
      <c r="U68" s="55">
        <f t="shared" si="8"/>
        <v>0.6359578750838706</v>
      </c>
    </row>
    <row r="69" spans="1:21" ht="19.5" customHeight="1">
      <c r="A69" s="87">
        <v>10</v>
      </c>
      <c r="B69" s="88" t="s">
        <v>57</v>
      </c>
      <c r="C69" s="89">
        <v>190</v>
      </c>
      <c r="D69" s="89">
        <v>143</v>
      </c>
      <c r="E69" s="90">
        <f t="shared" si="15"/>
        <v>75.26315789473685</v>
      </c>
      <c r="F69" s="89">
        <v>10</v>
      </c>
      <c r="G69" s="45">
        <f t="shared" si="14"/>
        <v>5.263157894736842</v>
      </c>
      <c r="H69" s="36">
        <v>204</v>
      </c>
      <c r="I69" s="36">
        <v>110</v>
      </c>
      <c r="J69" s="45">
        <f t="shared" si="16"/>
        <v>53.92156862745098</v>
      </c>
      <c r="K69" s="47">
        <v>11</v>
      </c>
      <c r="L69" s="46">
        <f t="shared" si="3"/>
        <v>5.392156862745098</v>
      </c>
      <c r="M69" s="36">
        <f t="shared" si="4"/>
        <v>14</v>
      </c>
      <c r="N69" s="36">
        <f t="shared" si="9"/>
        <v>-33</v>
      </c>
      <c r="O69" s="45">
        <f t="shared" si="10"/>
        <v>-21.34158926728587</v>
      </c>
      <c r="P69" s="36">
        <f t="shared" si="5"/>
        <v>1</v>
      </c>
      <c r="Q69" s="45">
        <f t="shared" si="11"/>
        <v>0.12899896800825683</v>
      </c>
      <c r="R69" s="96">
        <f t="shared" si="12"/>
        <v>-11</v>
      </c>
      <c r="S69" s="97">
        <f t="shared" si="6"/>
        <v>-7.11386308909529</v>
      </c>
      <c r="T69" s="96">
        <f t="shared" si="7"/>
        <v>0.3333333333333333</v>
      </c>
      <c r="U69" s="97">
        <f t="shared" si="8"/>
        <v>0.042999656002752275</v>
      </c>
    </row>
    <row r="70" spans="1:21" s="3" customFormat="1" ht="19.5" customHeight="1">
      <c r="A70" s="19" t="s">
        <v>98</v>
      </c>
      <c r="B70" s="20" t="s">
        <v>78</v>
      </c>
      <c r="C70" s="28">
        <f>SUM(C71:C73)</f>
        <v>1588</v>
      </c>
      <c r="D70" s="28">
        <f>SUM(D71:D73)</f>
        <v>805</v>
      </c>
      <c r="E70" s="29">
        <f t="shared" si="15"/>
        <v>50.6926952141058</v>
      </c>
      <c r="F70" s="28">
        <f>SUM(F71:F73)</f>
        <v>235</v>
      </c>
      <c r="G70" s="29">
        <f t="shared" si="14"/>
        <v>14.798488664987405</v>
      </c>
      <c r="H70" s="28">
        <f>SUM(H71:H73)</f>
        <v>1636</v>
      </c>
      <c r="I70" s="28">
        <f>SUM(I71:I73)</f>
        <v>526</v>
      </c>
      <c r="J70" s="29">
        <f t="shared" si="16"/>
        <v>32.15158924205379</v>
      </c>
      <c r="K70" s="32">
        <f>SUM(K71:K73)</f>
        <v>112</v>
      </c>
      <c r="L70" s="33">
        <f t="shared" si="3"/>
        <v>6.845965770171149</v>
      </c>
      <c r="M70" s="28">
        <f t="shared" si="4"/>
        <v>48</v>
      </c>
      <c r="N70" s="28">
        <f t="shared" si="9"/>
        <v>-279</v>
      </c>
      <c r="O70" s="29">
        <f t="shared" si="10"/>
        <v>-18.54110597205201</v>
      </c>
      <c r="P70" s="28">
        <f t="shared" si="5"/>
        <v>-123</v>
      </c>
      <c r="Q70" s="29">
        <f t="shared" si="11"/>
        <v>-7.952522894816256</v>
      </c>
      <c r="R70" s="28">
        <f t="shared" si="12"/>
        <v>-93</v>
      </c>
      <c r="S70" s="29">
        <f t="shared" si="6"/>
        <v>-6.1803686573506695</v>
      </c>
      <c r="T70" s="28">
        <f t="shared" si="7"/>
        <v>-41</v>
      </c>
      <c r="U70" s="29">
        <f t="shared" si="8"/>
        <v>-2.650840964938752</v>
      </c>
    </row>
    <row r="71" spans="1:21" ht="19.5" customHeight="1">
      <c r="A71" s="91">
        <v>1</v>
      </c>
      <c r="B71" s="92" t="s">
        <v>77</v>
      </c>
      <c r="C71" s="93">
        <v>264</v>
      </c>
      <c r="D71" s="93">
        <v>171</v>
      </c>
      <c r="E71" s="94">
        <f t="shared" si="15"/>
        <v>64.77272727272727</v>
      </c>
      <c r="F71" s="93">
        <v>38</v>
      </c>
      <c r="G71" s="37">
        <f t="shared" si="14"/>
        <v>14.393939393939394</v>
      </c>
      <c r="H71" s="56">
        <v>289</v>
      </c>
      <c r="I71" s="56">
        <v>145</v>
      </c>
      <c r="J71" s="37">
        <f t="shared" si="16"/>
        <v>50.17301038062284</v>
      </c>
      <c r="K71" s="56">
        <v>30</v>
      </c>
      <c r="L71" s="39">
        <f t="shared" si="3"/>
        <v>10.380622837370241</v>
      </c>
      <c r="M71" s="38">
        <f t="shared" si="4"/>
        <v>25</v>
      </c>
      <c r="N71" s="38">
        <f t="shared" si="9"/>
        <v>-26</v>
      </c>
      <c r="O71" s="37">
        <f t="shared" si="10"/>
        <v>-14.599716892104425</v>
      </c>
      <c r="P71" s="38">
        <f t="shared" si="5"/>
        <v>-8</v>
      </c>
      <c r="Q71" s="37">
        <f t="shared" si="11"/>
        <v>-4.013316556569153</v>
      </c>
      <c r="R71" s="98">
        <f t="shared" si="12"/>
        <v>-8.666666666666666</v>
      </c>
      <c r="S71" s="99">
        <f t="shared" si="6"/>
        <v>-4.866572297368141</v>
      </c>
      <c r="T71" s="98">
        <f t="shared" si="7"/>
        <v>-2.6666666666666665</v>
      </c>
      <c r="U71" s="99">
        <f t="shared" si="8"/>
        <v>-1.337772185523051</v>
      </c>
    </row>
    <row r="72" spans="1:21" ht="19.5" customHeight="1">
      <c r="A72" s="80">
        <v>2</v>
      </c>
      <c r="B72" s="81" t="s">
        <v>79</v>
      </c>
      <c r="C72" s="82">
        <v>909</v>
      </c>
      <c r="D72" s="82">
        <v>356</v>
      </c>
      <c r="E72" s="83">
        <f t="shared" si="15"/>
        <v>39.16391639163916</v>
      </c>
      <c r="F72" s="82">
        <v>155</v>
      </c>
      <c r="G72" s="42">
        <f t="shared" si="14"/>
        <v>17.05170517051705</v>
      </c>
      <c r="H72" s="57">
        <v>909</v>
      </c>
      <c r="I72" s="57">
        <v>150</v>
      </c>
      <c r="J72" s="42">
        <f t="shared" si="16"/>
        <v>16.5016501650165</v>
      </c>
      <c r="K72" s="57">
        <v>30</v>
      </c>
      <c r="L72" s="43">
        <f aca="true" t="shared" si="17" ref="L72:L84">K72/H72*100</f>
        <v>3.3003300330033</v>
      </c>
      <c r="M72" s="35">
        <f t="shared" si="4"/>
        <v>0</v>
      </c>
      <c r="N72" s="35">
        <f t="shared" si="9"/>
        <v>-206</v>
      </c>
      <c r="O72" s="42">
        <f t="shared" si="10"/>
        <v>-22.662266226622663</v>
      </c>
      <c r="P72" s="35">
        <f t="shared" si="5"/>
        <v>-125</v>
      </c>
      <c r="Q72" s="42">
        <f t="shared" si="11"/>
        <v>-13.75137513751375</v>
      </c>
      <c r="R72" s="54">
        <f t="shared" si="12"/>
        <v>-68.66666666666667</v>
      </c>
      <c r="S72" s="55">
        <f t="shared" si="6"/>
        <v>-7.554088742207554</v>
      </c>
      <c r="T72" s="54">
        <f t="shared" si="7"/>
        <v>-41.666666666666664</v>
      </c>
      <c r="U72" s="55">
        <f t="shared" si="8"/>
        <v>-4.583791712504583</v>
      </c>
    </row>
    <row r="73" spans="1:21" ht="19.5" customHeight="1">
      <c r="A73" s="87">
        <v>3</v>
      </c>
      <c r="B73" s="88" t="s">
        <v>80</v>
      </c>
      <c r="C73" s="89">
        <v>415</v>
      </c>
      <c r="D73" s="89">
        <v>278</v>
      </c>
      <c r="E73" s="90">
        <f t="shared" si="15"/>
        <v>66.98795180722892</v>
      </c>
      <c r="F73" s="89">
        <v>42</v>
      </c>
      <c r="G73" s="45">
        <f aca="true" t="shared" si="18" ref="G73:G81">F73/C73*100</f>
        <v>10.120481927710843</v>
      </c>
      <c r="H73" s="58">
        <v>438</v>
      </c>
      <c r="I73" s="58">
        <v>231</v>
      </c>
      <c r="J73" s="45">
        <f>I73/H73*100</f>
        <v>52.73972602739726</v>
      </c>
      <c r="K73" s="58">
        <v>52</v>
      </c>
      <c r="L73" s="46">
        <f t="shared" si="17"/>
        <v>11.87214611872146</v>
      </c>
      <c r="M73" s="36">
        <f aca="true" t="shared" si="19" ref="M73:M96">H73-C73</f>
        <v>23</v>
      </c>
      <c r="N73" s="36">
        <f aca="true" t="shared" si="20" ref="N73:N96">I73-D73</f>
        <v>-47</v>
      </c>
      <c r="O73" s="45">
        <f t="shared" si="10"/>
        <v>-14.248225779831664</v>
      </c>
      <c r="P73" s="36">
        <f t="shared" si="10"/>
        <v>10</v>
      </c>
      <c r="Q73" s="45">
        <f t="shared" si="11"/>
        <v>1.751664191010617</v>
      </c>
      <c r="R73" s="96">
        <f aca="true" t="shared" si="21" ref="R73:R96">N73/3</f>
        <v>-15.666666666666666</v>
      </c>
      <c r="S73" s="97">
        <f aca="true" t="shared" si="22" ref="S73:S96">O73/3</f>
        <v>-4.749408593277221</v>
      </c>
      <c r="T73" s="96">
        <f aca="true" t="shared" si="23" ref="T73:T96">P73/3</f>
        <v>3.3333333333333335</v>
      </c>
      <c r="U73" s="97">
        <f aca="true" t="shared" si="24" ref="U73:U96">Q73/3</f>
        <v>0.5838880636702056</v>
      </c>
    </row>
    <row r="74" spans="1:21" s="3" customFormat="1" ht="19.5" customHeight="1">
      <c r="A74" s="19" t="s">
        <v>99</v>
      </c>
      <c r="B74" s="20" t="s">
        <v>82</v>
      </c>
      <c r="C74" s="28">
        <f>SUM(C75:C81)</f>
        <v>8578</v>
      </c>
      <c r="D74" s="28">
        <f>SUM(D75:D81)</f>
        <v>4672</v>
      </c>
      <c r="E74" s="29">
        <f aca="true" t="shared" si="25" ref="E74:E81">D74/C74*100</f>
        <v>54.46491023548613</v>
      </c>
      <c r="F74" s="28">
        <f>SUM(F75:F81)</f>
        <v>1258</v>
      </c>
      <c r="G74" s="29">
        <f t="shared" si="18"/>
        <v>14.665423175565401</v>
      </c>
      <c r="H74" s="28">
        <f>SUM(H75:H81)</f>
        <v>8790</v>
      </c>
      <c r="I74" s="28">
        <f>SUM(I75:I81)</f>
        <v>1154</v>
      </c>
      <c r="J74" s="29">
        <f aca="true" t="shared" si="26" ref="J74:J84">I74/H74*100</f>
        <v>13.128555176336745</v>
      </c>
      <c r="K74" s="32">
        <f>SUM(K75:K81)</f>
        <v>771</v>
      </c>
      <c r="L74" s="33">
        <f t="shared" si="17"/>
        <v>8.771331058020477</v>
      </c>
      <c r="M74" s="28">
        <f t="shared" si="19"/>
        <v>212</v>
      </c>
      <c r="N74" s="28">
        <f t="shared" si="20"/>
        <v>-3518</v>
      </c>
      <c r="O74" s="29">
        <f aca="true" t="shared" si="27" ref="O74:P96">J74-E74</f>
        <v>-41.33635505914938</v>
      </c>
      <c r="P74" s="28">
        <f t="shared" si="27"/>
        <v>-487</v>
      </c>
      <c r="Q74" s="29">
        <f aca="true" t="shared" si="28" ref="Q74:Q96">L74-G74</f>
        <v>-5.894092117544924</v>
      </c>
      <c r="R74" s="28">
        <f t="shared" si="21"/>
        <v>-1172.6666666666667</v>
      </c>
      <c r="S74" s="29">
        <f t="shared" si="22"/>
        <v>-13.77878501971646</v>
      </c>
      <c r="T74" s="28">
        <f t="shared" si="23"/>
        <v>-162.33333333333334</v>
      </c>
      <c r="U74" s="29">
        <f t="shared" si="24"/>
        <v>-1.9646973725149746</v>
      </c>
    </row>
    <row r="75" spans="1:21" ht="19.5" customHeight="1">
      <c r="A75" s="91">
        <v>1</v>
      </c>
      <c r="B75" s="92" t="s">
        <v>81</v>
      </c>
      <c r="C75" s="93">
        <v>1657</v>
      </c>
      <c r="D75" s="93">
        <v>885</v>
      </c>
      <c r="E75" s="94">
        <f t="shared" si="25"/>
        <v>53.40977670488836</v>
      </c>
      <c r="F75" s="93">
        <v>188</v>
      </c>
      <c r="G75" s="37">
        <f t="shared" si="18"/>
        <v>11.345805672902836</v>
      </c>
      <c r="H75" s="38">
        <v>1678</v>
      </c>
      <c r="I75" s="38">
        <v>197</v>
      </c>
      <c r="J75" s="37">
        <f t="shared" si="26"/>
        <v>11.740166865315853</v>
      </c>
      <c r="K75" s="40">
        <v>154</v>
      </c>
      <c r="L75" s="39">
        <f t="shared" si="17"/>
        <v>9.177592371871276</v>
      </c>
      <c r="M75" s="38">
        <f t="shared" si="19"/>
        <v>21</v>
      </c>
      <c r="N75" s="38">
        <f t="shared" si="20"/>
        <v>-688</v>
      </c>
      <c r="O75" s="37">
        <f t="shared" si="27"/>
        <v>-41.6696098395725</v>
      </c>
      <c r="P75" s="38">
        <f t="shared" si="27"/>
        <v>-34</v>
      </c>
      <c r="Q75" s="37">
        <f t="shared" si="28"/>
        <v>-2.1682133010315603</v>
      </c>
      <c r="R75" s="98">
        <f t="shared" si="21"/>
        <v>-229.33333333333334</v>
      </c>
      <c r="S75" s="99">
        <f t="shared" si="22"/>
        <v>-13.889869946524167</v>
      </c>
      <c r="T75" s="98">
        <f t="shared" si="23"/>
        <v>-11.333333333333334</v>
      </c>
      <c r="U75" s="99">
        <f t="shared" si="24"/>
        <v>-0.7227377670105201</v>
      </c>
    </row>
    <row r="76" spans="1:21" ht="19.5" customHeight="1">
      <c r="A76" s="80">
        <v>2</v>
      </c>
      <c r="B76" s="81" t="s">
        <v>83</v>
      </c>
      <c r="C76" s="82">
        <v>779</v>
      </c>
      <c r="D76" s="82">
        <v>391</v>
      </c>
      <c r="E76" s="83">
        <f t="shared" si="25"/>
        <v>50.19255455712452</v>
      </c>
      <c r="F76" s="82">
        <v>206</v>
      </c>
      <c r="G76" s="42">
        <f t="shared" si="18"/>
        <v>26.44415917843389</v>
      </c>
      <c r="H76" s="35">
        <v>810</v>
      </c>
      <c r="I76" s="35">
        <v>91</v>
      </c>
      <c r="J76" s="42">
        <f t="shared" si="26"/>
        <v>11.234567901234568</v>
      </c>
      <c r="K76" s="44">
        <v>50</v>
      </c>
      <c r="L76" s="43">
        <f t="shared" si="17"/>
        <v>6.172839506172839</v>
      </c>
      <c r="M76" s="35">
        <f t="shared" si="19"/>
        <v>31</v>
      </c>
      <c r="N76" s="35">
        <f t="shared" si="20"/>
        <v>-300</v>
      </c>
      <c r="O76" s="42">
        <f t="shared" si="27"/>
        <v>-38.95798665588995</v>
      </c>
      <c r="P76" s="35">
        <f t="shared" si="27"/>
        <v>-156</v>
      </c>
      <c r="Q76" s="42">
        <f t="shared" si="28"/>
        <v>-20.27131967226105</v>
      </c>
      <c r="R76" s="54">
        <f t="shared" si="21"/>
        <v>-100</v>
      </c>
      <c r="S76" s="55">
        <f t="shared" si="22"/>
        <v>-12.985995551963315</v>
      </c>
      <c r="T76" s="54">
        <f t="shared" si="23"/>
        <v>-52</v>
      </c>
      <c r="U76" s="55">
        <f t="shared" si="24"/>
        <v>-6.75710655742035</v>
      </c>
    </row>
    <row r="77" spans="1:21" ht="19.5" customHeight="1">
      <c r="A77" s="80">
        <v>3</v>
      </c>
      <c r="B77" s="81" t="s">
        <v>84</v>
      </c>
      <c r="C77" s="82">
        <v>2721</v>
      </c>
      <c r="D77" s="82">
        <v>1381</v>
      </c>
      <c r="E77" s="83">
        <f t="shared" si="25"/>
        <v>50.75339948548327</v>
      </c>
      <c r="F77" s="82">
        <v>434</v>
      </c>
      <c r="G77" s="42">
        <f t="shared" si="18"/>
        <v>15.950018375597208</v>
      </c>
      <c r="H77" s="35">
        <v>2789</v>
      </c>
      <c r="I77" s="35">
        <v>253</v>
      </c>
      <c r="J77" s="42">
        <f t="shared" si="26"/>
        <v>9.071351738974542</v>
      </c>
      <c r="K77" s="44">
        <v>149</v>
      </c>
      <c r="L77" s="43">
        <f t="shared" si="17"/>
        <v>5.342416636787379</v>
      </c>
      <c r="M77" s="35">
        <f t="shared" si="19"/>
        <v>68</v>
      </c>
      <c r="N77" s="35">
        <f t="shared" si="20"/>
        <v>-1128</v>
      </c>
      <c r="O77" s="42">
        <f t="shared" si="27"/>
        <v>-41.68204774650873</v>
      </c>
      <c r="P77" s="35">
        <f t="shared" si="27"/>
        <v>-285</v>
      </c>
      <c r="Q77" s="42">
        <f t="shared" si="28"/>
        <v>-10.60760173880983</v>
      </c>
      <c r="R77" s="54">
        <f t="shared" si="21"/>
        <v>-376</v>
      </c>
      <c r="S77" s="55">
        <f t="shared" si="22"/>
        <v>-13.89401591550291</v>
      </c>
      <c r="T77" s="54">
        <f t="shared" si="23"/>
        <v>-95</v>
      </c>
      <c r="U77" s="55">
        <f t="shared" si="24"/>
        <v>-3.535867246269943</v>
      </c>
    </row>
    <row r="78" spans="1:21" ht="19.5" customHeight="1">
      <c r="A78" s="80">
        <v>4</v>
      </c>
      <c r="B78" s="81" t="s">
        <v>85</v>
      </c>
      <c r="C78" s="82">
        <v>921</v>
      </c>
      <c r="D78" s="82">
        <v>555</v>
      </c>
      <c r="E78" s="83">
        <f t="shared" si="25"/>
        <v>60.26058631921825</v>
      </c>
      <c r="F78" s="82">
        <v>96</v>
      </c>
      <c r="G78" s="42">
        <f t="shared" si="18"/>
        <v>10.423452768729643</v>
      </c>
      <c r="H78" s="35">
        <v>951</v>
      </c>
      <c r="I78" s="35">
        <v>170</v>
      </c>
      <c r="J78" s="42">
        <f t="shared" si="26"/>
        <v>17.875920084121976</v>
      </c>
      <c r="K78" s="44">
        <v>130</v>
      </c>
      <c r="L78" s="43">
        <f t="shared" si="17"/>
        <v>13.669821240799159</v>
      </c>
      <c r="M78" s="35">
        <f t="shared" si="19"/>
        <v>30</v>
      </c>
      <c r="N78" s="35">
        <f t="shared" si="20"/>
        <v>-385</v>
      </c>
      <c r="O78" s="42">
        <f t="shared" si="27"/>
        <v>-42.384666235096276</v>
      </c>
      <c r="P78" s="35">
        <f t="shared" si="27"/>
        <v>34</v>
      </c>
      <c r="Q78" s="42">
        <f t="shared" si="28"/>
        <v>3.2463684720695163</v>
      </c>
      <c r="R78" s="54">
        <f t="shared" si="21"/>
        <v>-128.33333333333334</v>
      </c>
      <c r="S78" s="55">
        <f t="shared" si="22"/>
        <v>-14.128222078365425</v>
      </c>
      <c r="T78" s="54">
        <f t="shared" si="23"/>
        <v>11.333333333333334</v>
      </c>
      <c r="U78" s="55">
        <f t="shared" si="24"/>
        <v>1.0821228240231722</v>
      </c>
    </row>
    <row r="79" spans="1:21" ht="19.5" customHeight="1">
      <c r="A79" s="80">
        <v>5</v>
      </c>
      <c r="B79" s="81" t="s">
        <v>86</v>
      </c>
      <c r="C79" s="82">
        <v>644</v>
      </c>
      <c r="D79" s="82">
        <v>369</v>
      </c>
      <c r="E79" s="83">
        <f t="shared" si="25"/>
        <v>57.298136645962735</v>
      </c>
      <c r="F79" s="82">
        <v>80</v>
      </c>
      <c r="G79" s="42">
        <f t="shared" si="18"/>
        <v>12.422360248447205</v>
      </c>
      <c r="H79" s="35">
        <v>645</v>
      </c>
      <c r="I79" s="35">
        <v>106</v>
      </c>
      <c r="J79" s="42">
        <f t="shared" si="26"/>
        <v>16.434108527131784</v>
      </c>
      <c r="K79" s="44">
        <v>73</v>
      </c>
      <c r="L79" s="43">
        <f t="shared" si="17"/>
        <v>11.317829457364342</v>
      </c>
      <c r="M79" s="35">
        <f t="shared" si="19"/>
        <v>1</v>
      </c>
      <c r="N79" s="35">
        <f t="shared" si="20"/>
        <v>-263</v>
      </c>
      <c r="O79" s="42">
        <f t="shared" si="27"/>
        <v>-40.86402811883095</v>
      </c>
      <c r="P79" s="35">
        <f t="shared" si="27"/>
        <v>-7</v>
      </c>
      <c r="Q79" s="42">
        <f t="shared" si="28"/>
        <v>-1.1045307910828637</v>
      </c>
      <c r="R79" s="54">
        <f t="shared" si="21"/>
        <v>-87.66666666666667</v>
      </c>
      <c r="S79" s="55">
        <f t="shared" si="22"/>
        <v>-13.621342706276984</v>
      </c>
      <c r="T79" s="54">
        <f t="shared" si="23"/>
        <v>-2.3333333333333335</v>
      </c>
      <c r="U79" s="55">
        <f t="shared" si="24"/>
        <v>-0.36817693036095456</v>
      </c>
    </row>
    <row r="80" spans="1:21" ht="19.5" customHeight="1">
      <c r="A80" s="80">
        <v>6</v>
      </c>
      <c r="B80" s="81" t="s">
        <v>87</v>
      </c>
      <c r="C80" s="82">
        <v>806</v>
      </c>
      <c r="D80" s="82">
        <v>442</v>
      </c>
      <c r="E80" s="83">
        <f t="shared" si="25"/>
        <v>54.83870967741935</v>
      </c>
      <c r="F80" s="82">
        <v>157</v>
      </c>
      <c r="G80" s="42">
        <f t="shared" si="18"/>
        <v>19.47890818858561</v>
      </c>
      <c r="H80" s="35">
        <v>823</v>
      </c>
      <c r="I80" s="35">
        <v>128</v>
      </c>
      <c r="J80" s="42">
        <f t="shared" si="26"/>
        <v>15.552855407047387</v>
      </c>
      <c r="K80" s="44">
        <v>63</v>
      </c>
      <c r="L80" s="43">
        <f t="shared" si="17"/>
        <v>7.654921020656136</v>
      </c>
      <c r="M80" s="35">
        <f t="shared" si="19"/>
        <v>17</v>
      </c>
      <c r="N80" s="35">
        <f t="shared" si="20"/>
        <v>-314</v>
      </c>
      <c r="O80" s="42">
        <f t="shared" si="27"/>
        <v>-39.28585427037196</v>
      </c>
      <c r="P80" s="35">
        <f t="shared" si="27"/>
        <v>-94</v>
      </c>
      <c r="Q80" s="42">
        <f t="shared" si="28"/>
        <v>-11.823987167929474</v>
      </c>
      <c r="R80" s="54">
        <f t="shared" si="21"/>
        <v>-104.66666666666667</v>
      </c>
      <c r="S80" s="55">
        <f t="shared" si="22"/>
        <v>-13.095284756790655</v>
      </c>
      <c r="T80" s="54">
        <f t="shared" si="23"/>
        <v>-31.333333333333332</v>
      </c>
      <c r="U80" s="55">
        <f t="shared" si="24"/>
        <v>-3.941329055976491</v>
      </c>
    </row>
    <row r="81" spans="1:21" ht="19.5" customHeight="1">
      <c r="A81" s="87">
        <v>7</v>
      </c>
      <c r="B81" s="88" t="s">
        <v>88</v>
      </c>
      <c r="C81" s="89">
        <v>1050</v>
      </c>
      <c r="D81" s="89">
        <v>649</v>
      </c>
      <c r="E81" s="90">
        <f t="shared" si="25"/>
        <v>61.80952380952382</v>
      </c>
      <c r="F81" s="89">
        <v>97</v>
      </c>
      <c r="G81" s="45">
        <f t="shared" si="18"/>
        <v>9.238095238095239</v>
      </c>
      <c r="H81" s="36">
        <v>1094</v>
      </c>
      <c r="I81" s="36">
        <v>209</v>
      </c>
      <c r="J81" s="45">
        <f t="shared" si="26"/>
        <v>19.10420475319927</v>
      </c>
      <c r="K81" s="47">
        <v>152</v>
      </c>
      <c r="L81" s="46">
        <f t="shared" si="17"/>
        <v>13.893967093235831</v>
      </c>
      <c r="M81" s="36">
        <f t="shared" si="19"/>
        <v>44</v>
      </c>
      <c r="N81" s="36">
        <f t="shared" si="20"/>
        <v>-440</v>
      </c>
      <c r="O81" s="45">
        <f t="shared" si="27"/>
        <v>-42.70531905632455</v>
      </c>
      <c r="P81" s="36">
        <f t="shared" si="27"/>
        <v>55</v>
      </c>
      <c r="Q81" s="45">
        <f t="shared" si="28"/>
        <v>4.655871855140592</v>
      </c>
      <c r="R81" s="96">
        <f t="shared" si="21"/>
        <v>-146.66666666666666</v>
      </c>
      <c r="S81" s="97">
        <f t="shared" si="22"/>
        <v>-14.235106352108183</v>
      </c>
      <c r="T81" s="96">
        <f t="shared" si="23"/>
        <v>18.333333333333332</v>
      </c>
      <c r="U81" s="97">
        <f t="shared" si="24"/>
        <v>1.5519572850468641</v>
      </c>
    </row>
    <row r="82" spans="1:21" s="3" customFormat="1" ht="19.5" customHeight="1">
      <c r="A82" s="19" t="s">
        <v>100</v>
      </c>
      <c r="B82" s="20" t="s">
        <v>2</v>
      </c>
      <c r="C82" s="28">
        <f>SUM(C83:C84)</f>
        <v>2652</v>
      </c>
      <c r="D82" s="28">
        <f>SUM(D83:D84)</f>
        <v>825</v>
      </c>
      <c r="E82" s="29">
        <f aca="true" t="shared" si="29" ref="E82:E96">D82/C82*100</f>
        <v>31.108597285067873</v>
      </c>
      <c r="F82" s="28">
        <f>SUM(F83:F84)</f>
        <v>728</v>
      </c>
      <c r="G82" s="29">
        <f aca="true" t="shared" si="30" ref="G82:G96">F82/C82*100</f>
        <v>27.450980392156865</v>
      </c>
      <c r="H82" s="28">
        <f>SUM(H83:H84)</f>
        <v>2743</v>
      </c>
      <c r="I82" s="28">
        <f>SUM(I83:I84)</f>
        <v>559</v>
      </c>
      <c r="J82" s="29">
        <f t="shared" si="26"/>
        <v>20.379146919431278</v>
      </c>
      <c r="K82" s="32">
        <f>SUM(K83:K84)</f>
        <v>659</v>
      </c>
      <c r="L82" s="33">
        <f t="shared" si="17"/>
        <v>24.024790375501276</v>
      </c>
      <c r="M82" s="28">
        <f t="shared" si="19"/>
        <v>91</v>
      </c>
      <c r="N82" s="28">
        <f t="shared" si="20"/>
        <v>-266</v>
      </c>
      <c r="O82" s="29">
        <f t="shared" si="27"/>
        <v>-10.729450365636595</v>
      </c>
      <c r="P82" s="28">
        <f t="shared" si="27"/>
        <v>-69</v>
      </c>
      <c r="Q82" s="29">
        <f t="shared" si="28"/>
        <v>-3.426190016655589</v>
      </c>
      <c r="R82" s="28">
        <f t="shared" si="21"/>
        <v>-88.66666666666667</v>
      </c>
      <c r="S82" s="29">
        <f t="shared" si="22"/>
        <v>-3.5764834552121982</v>
      </c>
      <c r="T82" s="28">
        <f t="shared" si="23"/>
        <v>-23</v>
      </c>
      <c r="U82" s="29">
        <f t="shared" si="24"/>
        <v>-1.1420633388851964</v>
      </c>
    </row>
    <row r="83" spans="1:21" ht="19.5" customHeight="1">
      <c r="A83" s="91">
        <v>1</v>
      </c>
      <c r="B83" s="92" t="s">
        <v>6</v>
      </c>
      <c r="C83" s="93">
        <v>1012</v>
      </c>
      <c r="D83" s="93">
        <v>422</v>
      </c>
      <c r="E83" s="94">
        <f t="shared" si="29"/>
        <v>41.699604743083</v>
      </c>
      <c r="F83" s="93">
        <v>191</v>
      </c>
      <c r="G83" s="37">
        <f t="shared" si="30"/>
        <v>18.873517786561266</v>
      </c>
      <c r="H83" s="38">
        <v>1073</v>
      </c>
      <c r="I83" s="38">
        <v>261</v>
      </c>
      <c r="J83" s="37">
        <f t="shared" si="26"/>
        <v>24.324324324324326</v>
      </c>
      <c r="K83" s="38">
        <v>198</v>
      </c>
      <c r="L83" s="39">
        <f t="shared" si="17"/>
        <v>18.452935694315002</v>
      </c>
      <c r="M83" s="38">
        <f t="shared" si="19"/>
        <v>61</v>
      </c>
      <c r="N83" s="38">
        <f t="shared" si="20"/>
        <v>-161</v>
      </c>
      <c r="O83" s="37">
        <f t="shared" si="27"/>
        <v>-17.375280418758674</v>
      </c>
      <c r="P83" s="38">
        <f t="shared" si="27"/>
        <v>7</v>
      </c>
      <c r="Q83" s="37">
        <f t="shared" si="28"/>
        <v>-0.42058209224626353</v>
      </c>
      <c r="R83" s="98">
        <f t="shared" si="21"/>
        <v>-53.666666666666664</v>
      </c>
      <c r="S83" s="99">
        <f t="shared" si="22"/>
        <v>-5.791760139586224</v>
      </c>
      <c r="T83" s="98">
        <f t="shared" si="23"/>
        <v>2.3333333333333335</v>
      </c>
      <c r="U83" s="99">
        <f t="shared" si="24"/>
        <v>-0.1401940307487545</v>
      </c>
    </row>
    <row r="84" spans="1:21" ht="19.5" customHeight="1">
      <c r="A84" s="87">
        <v>2</v>
      </c>
      <c r="B84" s="88" t="s">
        <v>7</v>
      </c>
      <c r="C84" s="89">
        <v>1640</v>
      </c>
      <c r="D84" s="89">
        <v>403</v>
      </c>
      <c r="E84" s="90">
        <f t="shared" si="29"/>
        <v>24.573170731707318</v>
      </c>
      <c r="F84" s="89">
        <v>537</v>
      </c>
      <c r="G84" s="45">
        <f t="shared" si="30"/>
        <v>32.74390243902439</v>
      </c>
      <c r="H84" s="36">
        <v>1670</v>
      </c>
      <c r="I84" s="36">
        <v>298</v>
      </c>
      <c r="J84" s="45">
        <f t="shared" si="26"/>
        <v>17.844311377245507</v>
      </c>
      <c r="K84" s="36">
        <v>461</v>
      </c>
      <c r="L84" s="46">
        <f t="shared" si="17"/>
        <v>27.604790419161677</v>
      </c>
      <c r="M84" s="36">
        <f t="shared" si="19"/>
        <v>30</v>
      </c>
      <c r="N84" s="36">
        <f t="shared" si="20"/>
        <v>-105</v>
      </c>
      <c r="O84" s="45">
        <f t="shared" si="27"/>
        <v>-6.728859354461811</v>
      </c>
      <c r="P84" s="36">
        <f t="shared" si="27"/>
        <v>-76</v>
      </c>
      <c r="Q84" s="45">
        <f t="shared" si="28"/>
        <v>-5.139112019862711</v>
      </c>
      <c r="R84" s="96">
        <f t="shared" si="21"/>
        <v>-35</v>
      </c>
      <c r="S84" s="97">
        <f t="shared" si="22"/>
        <v>-2.242953118153937</v>
      </c>
      <c r="T84" s="96">
        <f t="shared" si="23"/>
        <v>-25.333333333333332</v>
      </c>
      <c r="U84" s="97">
        <f t="shared" si="24"/>
        <v>-1.7130373399542371</v>
      </c>
    </row>
    <row r="85" spans="1:21" s="3" customFormat="1" ht="36">
      <c r="A85" s="19" t="s">
        <v>18</v>
      </c>
      <c r="B85" s="21" t="s">
        <v>106</v>
      </c>
      <c r="C85" s="28">
        <f>C86+C90+C94</f>
        <v>19758</v>
      </c>
      <c r="D85" s="28">
        <f>D86+D90+D94</f>
        <v>2508</v>
      </c>
      <c r="E85" s="29">
        <f t="shared" si="29"/>
        <v>12.69359246887337</v>
      </c>
      <c r="F85" s="28">
        <f>F86+F90+F94</f>
        <v>1115</v>
      </c>
      <c r="G85" s="29">
        <f t="shared" si="30"/>
        <v>5.643283733171374</v>
      </c>
      <c r="H85" s="28">
        <f>H86+H90+H94</f>
        <v>20451</v>
      </c>
      <c r="I85" s="28">
        <f>I86+I90+I94</f>
        <v>1166</v>
      </c>
      <c r="J85" s="29">
        <f aca="true" t="shared" si="31" ref="J85:J96">I85/H85*100</f>
        <v>5.70143269277786</v>
      </c>
      <c r="K85" s="28">
        <f>K86+K90+K94</f>
        <v>340</v>
      </c>
      <c r="L85" s="29">
        <f aca="true" t="shared" si="32" ref="L85:L96">K85/H85*100</f>
        <v>1.6625103906899419</v>
      </c>
      <c r="M85" s="28">
        <f t="shared" si="19"/>
        <v>693</v>
      </c>
      <c r="N85" s="28">
        <f>I85-D85</f>
        <v>-1342</v>
      </c>
      <c r="O85" s="29">
        <f>J85-E85</f>
        <v>-6.99215977609551</v>
      </c>
      <c r="P85" s="28">
        <f t="shared" si="27"/>
        <v>-775</v>
      </c>
      <c r="Q85" s="29">
        <f>L85-G85</f>
        <v>-3.9807733424814318</v>
      </c>
      <c r="R85" s="28">
        <f t="shared" si="21"/>
        <v>-447.3333333333333</v>
      </c>
      <c r="S85" s="29">
        <f t="shared" si="22"/>
        <v>-2.33071992536517</v>
      </c>
      <c r="T85" s="28">
        <f t="shared" si="23"/>
        <v>-258.3333333333333</v>
      </c>
      <c r="U85" s="29">
        <f t="shared" si="24"/>
        <v>-1.3269244474938107</v>
      </c>
    </row>
    <row r="86" spans="1:21" s="3" customFormat="1" ht="19.5" customHeight="1">
      <c r="A86" s="19" t="s">
        <v>89</v>
      </c>
      <c r="B86" s="20" t="s">
        <v>3</v>
      </c>
      <c r="C86" s="28">
        <f>SUM(C87:C89)</f>
        <v>7394</v>
      </c>
      <c r="D86" s="28">
        <f>SUM(D87:D89)</f>
        <v>970</v>
      </c>
      <c r="E86" s="29">
        <f t="shared" si="29"/>
        <v>13.118744928320258</v>
      </c>
      <c r="F86" s="28">
        <f>SUM(F87:F89)</f>
        <v>492</v>
      </c>
      <c r="G86" s="29">
        <f t="shared" si="30"/>
        <v>6.654043819312956</v>
      </c>
      <c r="H86" s="28">
        <f>SUM(H87:H89)</f>
        <v>7812</v>
      </c>
      <c r="I86" s="28">
        <f>SUM(I87:I89)</f>
        <v>480</v>
      </c>
      <c r="J86" s="29">
        <f t="shared" si="31"/>
        <v>6.1443932411674345</v>
      </c>
      <c r="K86" s="32">
        <f>SUM(K87:K89)</f>
        <v>173</v>
      </c>
      <c r="L86" s="33">
        <f t="shared" si="32"/>
        <v>2.2145417306707627</v>
      </c>
      <c r="M86" s="28">
        <f t="shared" si="19"/>
        <v>418</v>
      </c>
      <c r="N86" s="28">
        <f t="shared" si="20"/>
        <v>-490</v>
      </c>
      <c r="O86" s="29">
        <f t="shared" si="27"/>
        <v>-6.974351687152823</v>
      </c>
      <c r="P86" s="28">
        <f t="shared" si="27"/>
        <v>-319</v>
      </c>
      <c r="Q86" s="29">
        <f t="shared" si="28"/>
        <v>-4.439502088642193</v>
      </c>
      <c r="R86" s="28">
        <f t="shared" si="21"/>
        <v>-163.33333333333334</v>
      </c>
      <c r="S86" s="29">
        <f t="shared" si="22"/>
        <v>-2.3247838957176077</v>
      </c>
      <c r="T86" s="28">
        <f t="shared" si="23"/>
        <v>-106.33333333333333</v>
      </c>
      <c r="U86" s="29">
        <f t="shared" si="24"/>
        <v>-1.4798340295473977</v>
      </c>
    </row>
    <row r="87" spans="1:21" ht="19.5" customHeight="1">
      <c r="A87" s="91">
        <v>1</v>
      </c>
      <c r="B87" s="92" t="s">
        <v>8</v>
      </c>
      <c r="C87" s="93">
        <v>2642</v>
      </c>
      <c r="D87" s="93">
        <v>359</v>
      </c>
      <c r="E87" s="94">
        <f t="shared" si="29"/>
        <v>13.588190764572294</v>
      </c>
      <c r="F87" s="93">
        <v>157</v>
      </c>
      <c r="G87" s="94">
        <f t="shared" si="30"/>
        <v>5.942467827403482</v>
      </c>
      <c r="H87" s="59">
        <v>2729</v>
      </c>
      <c r="I87" s="60">
        <v>168</v>
      </c>
      <c r="J87" s="37">
        <f t="shared" si="31"/>
        <v>6.1561011359472335</v>
      </c>
      <c r="K87" s="61">
        <v>54</v>
      </c>
      <c r="L87" s="39">
        <f t="shared" si="32"/>
        <v>1.9787467936973249</v>
      </c>
      <c r="M87" s="38">
        <f t="shared" si="19"/>
        <v>87</v>
      </c>
      <c r="N87" s="38">
        <f t="shared" si="20"/>
        <v>-191</v>
      </c>
      <c r="O87" s="37">
        <f t="shared" si="27"/>
        <v>-7.432089628625061</v>
      </c>
      <c r="P87" s="38">
        <f t="shared" si="27"/>
        <v>-103</v>
      </c>
      <c r="Q87" s="37">
        <f t="shared" si="28"/>
        <v>-3.9637210337061575</v>
      </c>
      <c r="R87" s="98">
        <f t="shared" si="21"/>
        <v>-63.666666666666664</v>
      </c>
      <c r="S87" s="99">
        <f t="shared" si="22"/>
        <v>-2.477363209541687</v>
      </c>
      <c r="T87" s="98">
        <f t="shared" si="23"/>
        <v>-34.333333333333336</v>
      </c>
      <c r="U87" s="99">
        <f t="shared" si="24"/>
        <v>-1.321240344568719</v>
      </c>
    </row>
    <row r="88" spans="1:21" ht="19.5" customHeight="1">
      <c r="A88" s="80">
        <v>2</v>
      </c>
      <c r="B88" s="81" t="s">
        <v>9</v>
      </c>
      <c r="C88" s="82">
        <v>2715</v>
      </c>
      <c r="D88" s="82">
        <v>303</v>
      </c>
      <c r="E88" s="83">
        <f t="shared" si="29"/>
        <v>11.160220994475138</v>
      </c>
      <c r="F88" s="82">
        <v>115</v>
      </c>
      <c r="G88" s="83">
        <f t="shared" si="30"/>
        <v>4.23572744014733</v>
      </c>
      <c r="H88" s="62">
        <v>2722</v>
      </c>
      <c r="I88" s="63">
        <v>176</v>
      </c>
      <c r="J88" s="42">
        <f t="shared" si="31"/>
        <v>6.465833945628215</v>
      </c>
      <c r="K88" s="64">
        <v>74</v>
      </c>
      <c r="L88" s="43">
        <f t="shared" si="32"/>
        <v>2.718589272593681</v>
      </c>
      <c r="M88" s="35">
        <f t="shared" si="19"/>
        <v>7</v>
      </c>
      <c r="N88" s="35">
        <f t="shared" si="20"/>
        <v>-127</v>
      </c>
      <c r="O88" s="42">
        <f t="shared" si="27"/>
        <v>-4.694387048846923</v>
      </c>
      <c r="P88" s="35">
        <f t="shared" si="27"/>
        <v>-41</v>
      </c>
      <c r="Q88" s="42">
        <f t="shared" si="28"/>
        <v>-1.5171381675536488</v>
      </c>
      <c r="R88" s="54">
        <f t="shared" si="21"/>
        <v>-42.333333333333336</v>
      </c>
      <c r="S88" s="55">
        <f t="shared" si="22"/>
        <v>-1.5647956829489742</v>
      </c>
      <c r="T88" s="54">
        <f t="shared" si="23"/>
        <v>-13.666666666666666</v>
      </c>
      <c r="U88" s="55">
        <f t="shared" si="24"/>
        <v>-0.5057127225178829</v>
      </c>
    </row>
    <row r="89" spans="1:21" ht="19.5" customHeight="1">
      <c r="A89" s="87">
        <v>3</v>
      </c>
      <c r="B89" s="88" t="s">
        <v>10</v>
      </c>
      <c r="C89" s="89">
        <v>2037</v>
      </c>
      <c r="D89" s="89">
        <v>308</v>
      </c>
      <c r="E89" s="90">
        <f t="shared" si="29"/>
        <v>15.120274914089347</v>
      </c>
      <c r="F89" s="89">
        <v>220</v>
      </c>
      <c r="G89" s="90">
        <f t="shared" si="30"/>
        <v>10.800196367206677</v>
      </c>
      <c r="H89" s="65">
        <v>2361</v>
      </c>
      <c r="I89" s="66">
        <v>136</v>
      </c>
      <c r="J89" s="45">
        <f t="shared" si="31"/>
        <v>5.760271071579838</v>
      </c>
      <c r="K89" s="67">
        <v>45</v>
      </c>
      <c r="L89" s="46">
        <f t="shared" si="32"/>
        <v>1.9059720457433291</v>
      </c>
      <c r="M89" s="36">
        <f t="shared" si="19"/>
        <v>324</v>
      </c>
      <c r="N89" s="36">
        <f t="shared" si="20"/>
        <v>-172</v>
      </c>
      <c r="O89" s="45">
        <f t="shared" si="27"/>
        <v>-9.360003842509508</v>
      </c>
      <c r="P89" s="36">
        <f t="shared" si="27"/>
        <v>-175</v>
      </c>
      <c r="Q89" s="45">
        <f t="shared" si="28"/>
        <v>-8.894224321463348</v>
      </c>
      <c r="R89" s="96">
        <f t="shared" si="21"/>
        <v>-57.333333333333336</v>
      </c>
      <c r="S89" s="97">
        <f t="shared" si="22"/>
        <v>-3.1200012808365027</v>
      </c>
      <c r="T89" s="96">
        <f t="shared" si="23"/>
        <v>-58.333333333333336</v>
      </c>
      <c r="U89" s="97">
        <f t="shared" si="24"/>
        <v>-2.9647414404877828</v>
      </c>
    </row>
    <row r="90" spans="1:21" s="3" customFormat="1" ht="19.5" customHeight="1">
      <c r="A90" s="19" t="s">
        <v>90</v>
      </c>
      <c r="B90" s="20" t="s">
        <v>4</v>
      </c>
      <c r="C90" s="28">
        <f>C91+C92+C93</f>
        <v>6454</v>
      </c>
      <c r="D90" s="28">
        <f>SUM(D91:D93)</f>
        <v>909</v>
      </c>
      <c r="E90" s="29">
        <f t="shared" si="29"/>
        <v>14.084288813139139</v>
      </c>
      <c r="F90" s="28">
        <f>SUM(F91:F93)</f>
        <v>345</v>
      </c>
      <c r="G90" s="29">
        <f t="shared" si="30"/>
        <v>5.345522156801983</v>
      </c>
      <c r="H90" s="28">
        <f>SUM(H91:H93)</f>
        <v>6724</v>
      </c>
      <c r="I90" s="28">
        <f>SUM(I91:I93)</f>
        <v>478</v>
      </c>
      <c r="J90" s="29">
        <f t="shared" si="31"/>
        <v>7.108863771564546</v>
      </c>
      <c r="K90" s="32">
        <f>SUM(K91:K93)</f>
        <v>131</v>
      </c>
      <c r="L90" s="33">
        <f t="shared" si="32"/>
        <v>1.9482450922070196</v>
      </c>
      <c r="M90" s="28">
        <f t="shared" si="19"/>
        <v>270</v>
      </c>
      <c r="N90" s="28">
        <f t="shared" si="20"/>
        <v>-431</v>
      </c>
      <c r="O90" s="29">
        <f t="shared" si="27"/>
        <v>-6.975425041574593</v>
      </c>
      <c r="P90" s="28">
        <f t="shared" si="27"/>
        <v>-214</v>
      </c>
      <c r="Q90" s="29">
        <f t="shared" si="28"/>
        <v>-3.397277064594963</v>
      </c>
      <c r="R90" s="28">
        <f t="shared" si="21"/>
        <v>-143.66666666666666</v>
      </c>
      <c r="S90" s="29">
        <f t="shared" si="22"/>
        <v>-2.3251416805248644</v>
      </c>
      <c r="T90" s="28">
        <f t="shared" si="23"/>
        <v>-71.33333333333333</v>
      </c>
      <c r="U90" s="29">
        <f t="shared" si="24"/>
        <v>-1.132425688198321</v>
      </c>
    </row>
    <row r="91" spans="1:21" ht="19.5" customHeight="1">
      <c r="A91" s="91">
        <v>1</v>
      </c>
      <c r="B91" s="92" t="s">
        <v>11</v>
      </c>
      <c r="C91" s="93">
        <v>2079</v>
      </c>
      <c r="D91" s="93">
        <v>303</v>
      </c>
      <c r="E91" s="94">
        <f>D91/C91*100</f>
        <v>14.574314574314574</v>
      </c>
      <c r="F91" s="93">
        <v>90</v>
      </c>
      <c r="G91" s="94">
        <f>F91/C91*100</f>
        <v>4.329004329004329</v>
      </c>
      <c r="H91" s="38">
        <v>2142</v>
      </c>
      <c r="I91" s="38">
        <v>199</v>
      </c>
      <c r="J91" s="37">
        <f t="shared" si="31"/>
        <v>9.290382819794585</v>
      </c>
      <c r="K91" s="40">
        <v>31</v>
      </c>
      <c r="L91" s="39">
        <f t="shared" si="32"/>
        <v>1.4472455648926237</v>
      </c>
      <c r="M91" s="38">
        <f t="shared" si="19"/>
        <v>63</v>
      </c>
      <c r="N91" s="38">
        <f t="shared" si="20"/>
        <v>-104</v>
      </c>
      <c r="O91" s="37">
        <f t="shared" si="27"/>
        <v>-5.283931754519989</v>
      </c>
      <c r="P91" s="38">
        <f t="shared" si="27"/>
        <v>-59</v>
      </c>
      <c r="Q91" s="37">
        <f t="shared" si="28"/>
        <v>-2.881758764111705</v>
      </c>
      <c r="R91" s="98">
        <f t="shared" si="21"/>
        <v>-34.666666666666664</v>
      </c>
      <c r="S91" s="99">
        <f t="shared" si="22"/>
        <v>-1.7613105848399961</v>
      </c>
      <c r="T91" s="98">
        <f t="shared" si="23"/>
        <v>-19.666666666666668</v>
      </c>
      <c r="U91" s="99">
        <f t="shared" si="24"/>
        <v>-0.9605862547039017</v>
      </c>
    </row>
    <row r="92" spans="1:21" ht="19.5" customHeight="1">
      <c r="A92" s="80">
        <v>2</v>
      </c>
      <c r="B92" s="81" t="s">
        <v>13</v>
      </c>
      <c r="C92" s="82">
        <v>1683</v>
      </c>
      <c r="D92" s="82">
        <v>222</v>
      </c>
      <c r="E92" s="83">
        <f>D92/C92*100</f>
        <v>13.19073083778966</v>
      </c>
      <c r="F92" s="82">
        <v>128</v>
      </c>
      <c r="G92" s="83">
        <f>F92/C92*100</f>
        <v>7.605466428995841</v>
      </c>
      <c r="H92" s="35">
        <v>1686</v>
      </c>
      <c r="I92" s="35">
        <v>90</v>
      </c>
      <c r="J92" s="42">
        <f t="shared" si="31"/>
        <v>5.338078291814947</v>
      </c>
      <c r="K92" s="44">
        <v>70</v>
      </c>
      <c r="L92" s="43">
        <f t="shared" si="32"/>
        <v>4.151838671411625</v>
      </c>
      <c r="M92" s="35">
        <f t="shared" si="19"/>
        <v>3</v>
      </c>
      <c r="N92" s="35">
        <f t="shared" si="20"/>
        <v>-132</v>
      </c>
      <c r="O92" s="42">
        <f t="shared" si="27"/>
        <v>-7.852652545974713</v>
      </c>
      <c r="P92" s="35">
        <f t="shared" si="27"/>
        <v>-58</v>
      </c>
      <c r="Q92" s="42">
        <f t="shared" si="28"/>
        <v>-3.4536277575842167</v>
      </c>
      <c r="R92" s="54">
        <f t="shared" si="21"/>
        <v>-44</v>
      </c>
      <c r="S92" s="55">
        <f t="shared" si="22"/>
        <v>-2.617550848658238</v>
      </c>
      <c r="T92" s="54">
        <f t="shared" si="23"/>
        <v>-19.333333333333332</v>
      </c>
      <c r="U92" s="55">
        <f t="shared" si="24"/>
        <v>-1.1512092525280722</v>
      </c>
    </row>
    <row r="93" spans="1:21" ht="19.5" customHeight="1">
      <c r="A93" s="87">
        <v>3</v>
      </c>
      <c r="B93" s="88" t="s">
        <v>12</v>
      </c>
      <c r="C93" s="89">
        <v>2692</v>
      </c>
      <c r="D93" s="89">
        <v>384</v>
      </c>
      <c r="E93" s="90">
        <f>D93/C93*100</f>
        <v>14.26448736998514</v>
      </c>
      <c r="F93" s="89">
        <v>127</v>
      </c>
      <c r="G93" s="90">
        <f>F93/C93*100</f>
        <v>4.7176820208023775</v>
      </c>
      <c r="H93" s="36">
        <v>2896</v>
      </c>
      <c r="I93" s="36">
        <v>189</v>
      </c>
      <c r="J93" s="45">
        <f t="shared" si="31"/>
        <v>6.526243093922653</v>
      </c>
      <c r="K93" s="47">
        <v>30</v>
      </c>
      <c r="L93" s="46">
        <f t="shared" si="32"/>
        <v>1.0359116022099446</v>
      </c>
      <c r="M93" s="36">
        <f t="shared" si="19"/>
        <v>204</v>
      </c>
      <c r="N93" s="36">
        <f t="shared" si="20"/>
        <v>-195</v>
      </c>
      <c r="O93" s="45">
        <f t="shared" si="27"/>
        <v>-7.738244276062487</v>
      </c>
      <c r="P93" s="36">
        <f t="shared" si="27"/>
        <v>-97</v>
      </c>
      <c r="Q93" s="45">
        <f t="shared" si="28"/>
        <v>-3.681770418592433</v>
      </c>
      <c r="R93" s="96">
        <f t="shared" si="21"/>
        <v>-65</v>
      </c>
      <c r="S93" s="97">
        <f t="shared" si="22"/>
        <v>-2.579414758687496</v>
      </c>
      <c r="T93" s="96">
        <f t="shared" si="23"/>
        <v>-32.333333333333336</v>
      </c>
      <c r="U93" s="97">
        <f t="shared" si="24"/>
        <v>-1.2272568061974776</v>
      </c>
    </row>
    <row r="94" spans="1:21" s="3" customFormat="1" ht="19.5" customHeight="1">
      <c r="A94" s="19" t="s">
        <v>94</v>
      </c>
      <c r="B94" s="20" t="s">
        <v>5</v>
      </c>
      <c r="C94" s="28">
        <f>SUM(C95:C96)</f>
        <v>5910</v>
      </c>
      <c r="D94" s="28">
        <f>SUM(D95:D96)</f>
        <v>629</v>
      </c>
      <c r="E94" s="29">
        <f t="shared" si="29"/>
        <v>10.642978003384094</v>
      </c>
      <c r="F94" s="28">
        <f>SUM(F95:F96)</f>
        <v>278</v>
      </c>
      <c r="G94" s="29">
        <f t="shared" si="30"/>
        <v>4.703891708967851</v>
      </c>
      <c r="H94" s="28">
        <f>SUM(H95:H96)</f>
        <v>5915</v>
      </c>
      <c r="I94" s="28">
        <f>SUM(I95:I96)</f>
        <v>208</v>
      </c>
      <c r="J94" s="29">
        <f t="shared" si="31"/>
        <v>3.5164835164835164</v>
      </c>
      <c r="K94" s="32">
        <f>SUM(K95:K96)</f>
        <v>36</v>
      </c>
      <c r="L94" s="33">
        <f t="shared" si="32"/>
        <v>0.6086221470836856</v>
      </c>
      <c r="M94" s="28">
        <f t="shared" si="19"/>
        <v>5</v>
      </c>
      <c r="N94" s="28">
        <f t="shared" si="20"/>
        <v>-421</v>
      </c>
      <c r="O94" s="29">
        <f t="shared" si="27"/>
        <v>-7.126494486900578</v>
      </c>
      <c r="P94" s="28">
        <f t="shared" si="27"/>
        <v>-242</v>
      </c>
      <c r="Q94" s="29">
        <f t="shared" si="28"/>
        <v>-4.095269561884166</v>
      </c>
      <c r="R94" s="28">
        <f t="shared" si="21"/>
        <v>-140.33333333333334</v>
      </c>
      <c r="S94" s="29">
        <f t="shared" si="22"/>
        <v>-2.3754981623001927</v>
      </c>
      <c r="T94" s="28">
        <f t="shared" si="23"/>
        <v>-80.66666666666667</v>
      </c>
      <c r="U94" s="29">
        <f t="shared" si="24"/>
        <v>-1.3650898539613887</v>
      </c>
    </row>
    <row r="95" spans="1:21" ht="19.5" customHeight="1">
      <c r="A95" s="100">
        <v>1</v>
      </c>
      <c r="B95" s="101" t="s">
        <v>14</v>
      </c>
      <c r="C95" s="102">
        <v>3382</v>
      </c>
      <c r="D95" s="102">
        <v>361</v>
      </c>
      <c r="E95" s="103">
        <f t="shared" si="29"/>
        <v>10.674157303370785</v>
      </c>
      <c r="F95" s="102">
        <v>152</v>
      </c>
      <c r="G95" s="103">
        <f t="shared" si="30"/>
        <v>4.49438202247191</v>
      </c>
      <c r="H95" s="68">
        <v>3387</v>
      </c>
      <c r="I95" s="68">
        <v>87</v>
      </c>
      <c r="J95" s="69">
        <f t="shared" si="31"/>
        <v>2.568644818423383</v>
      </c>
      <c r="K95" s="70">
        <v>20</v>
      </c>
      <c r="L95" s="71">
        <f t="shared" si="32"/>
        <v>0.5904930617065249</v>
      </c>
      <c r="M95" s="68">
        <f t="shared" si="19"/>
        <v>5</v>
      </c>
      <c r="N95" s="68">
        <f t="shared" si="20"/>
        <v>-274</v>
      </c>
      <c r="O95" s="69">
        <f t="shared" si="27"/>
        <v>-8.105512484947402</v>
      </c>
      <c r="P95" s="68">
        <f t="shared" si="27"/>
        <v>-132</v>
      </c>
      <c r="Q95" s="69">
        <f t="shared" si="28"/>
        <v>-3.9038889607653857</v>
      </c>
      <c r="R95" s="104">
        <f t="shared" si="21"/>
        <v>-91.33333333333333</v>
      </c>
      <c r="S95" s="105">
        <f t="shared" si="22"/>
        <v>-2.7018374949824673</v>
      </c>
      <c r="T95" s="104">
        <f t="shared" si="23"/>
        <v>-44</v>
      </c>
      <c r="U95" s="105">
        <f t="shared" si="24"/>
        <v>-1.3012963202551286</v>
      </c>
    </row>
    <row r="96" spans="1:21" ht="19.5" customHeight="1">
      <c r="A96" s="22">
        <v>2</v>
      </c>
      <c r="B96" s="23" t="s">
        <v>15</v>
      </c>
      <c r="C96" s="24">
        <v>2528</v>
      </c>
      <c r="D96" s="24">
        <v>268</v>
      </c>
      <c r="E96" s="25">
        <f t="shared" si="29"/>
        <v>10.601265822784809</v>
      </c>
      <c r="F96" s="24">
        <v>126</v>
      </c>
      <c r="G96" s="25">
        <f t="shared" si="30"/>
        <v>4.984177215189874</v>
      </c>
      <c r="H96" s="31">
        <v>2528</v>
      </c>
      <c r="I96" s="31">
        <v>121</v>
      </c>
      <c r="J96" s="30">
        <f t="shared" si="31"/>
        <v>4.786392405063291</v>
      </c>
      <c r="K96" s="106">
        <v>16</v>
      </c>
      <c r="L96" s="107">
        <f t="shared" si="32"/>
        <v>0.6329113924050633</v>
      </c>
      <c r="M96" s="31">
        <f t="shared" si="19"/>
        <v>0</v>
      </c>
      <c r="N96" s="31">
        <f t="shared" si="20"/>
        <v>-147</v>
      </c>
      <c r="O96" s="30">
        <f t="shared" si="27"/>
        <v>-5.814873417721518</v>
      </c>
      <c r="P96" s="31">
        <f t="shared" si="27"/>
        <v>-110</v>
      </c>
      <c r="Q96" s="30">
        <f t="shared" si="28"/>
        <v>-4.351265822784811</v>
      </c>
      <c r="R96" s="28">
        <f t="shared" si="21"/>
        <v>-49</v>
      </c>
      <c r="S96" s="29">
        <f t="shared" si="22"/>
        <v>-1.938291139240506</v>
      </c>
      <c r="T96" s="28">
        <f t="shared" si="23"/>
        <v>-36.666666666666664</v>
      </c>
      <c r="U96" s="29">
        <f t="shared" si="24"/>
        <v>-1.4504219409282701</v>
      </c>
    </row>
  </sheetData>
  <sheetProtection/>
  <mergeCells count="20">
    <mergeCell ref="R4:U4"/>
    <mergeCell ref="R5:S5"/>
    <mergeCell ref="T5:U5"/>
    <mergeCell ref="A2:U2"/>
    <mergeCell ref="A1:U1"/>
    <mergeCell ref="A3:U3"/>
    <mergeCell ref="M5:M6"/>
    <mergeCell ref="P5:Q5"/>
    <mergeCell ref="N5:O5"/>
    <mergeCell ref="K5:L5"/>
    <mergeCell ref="A4:A6"/>
    <mergeCell ref="B4:B6"/>
    <mergeCell ref="H5:H6"/>
    <mergeCell ref="C4:G4"/>
    <mergeCell ref="H4:L4"/>
    <mergeCell ref="M4:Q4"/>
    <mergeCell ref="C5:C6"/>
    <mergeCell ref="D5:E5"/>
    <mergeCell ref="I5:J5"/>
    <mergeCell ref="F5:G5"/>
  </mergeCells>
  <printOptions/>
  <pageMargins left="0.22" right="0.21" top="0.46" bottom="0.61" header="0.52" footer="0.2"/>
  <pageSetup horizontalDpi="600" verticalDpi="600" orientation="landscape" paperSize="9"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Windows User</cp:lastModifiedBy>
  <cp:lastPrinted>2019-03-25T08:45:51Z</cp:lastPrinted>
  <dcterms:created xsi:type="dcterms:W3CDTF">2013-05-21T07:02:22Z</dcterms:created>
  <dcterms:modified xsi:type="dcterms:W3CDTF">2019-04-05T00:09:58Z</dcterms:modified>
  <cp:category/>
  <cp:version/>
  <cp:contentType/>
  <cp:contentStatus/>
</cp:coreProperties>
</file>